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135" windowWidth="14805" windowHeight="13380" activeTab="0"/>
  </bookViews>
  <sheets>
    <sheet name="Disclosure and Amortization" sheetId="1" r:id="rId1"/>
    <sheet name="MYP" sheetId="2" r:id="rId2"/>
    <sheet name="Signature" sheetId="3" r:id="rId3"/>
    <sheet name="Required Info" sheetId="4" r:id="rId4"/>
    <sheet name="Supplement" sheetId="5" r:id="rId5"/>
  </sheets>
  <definedNames>
    <definedName name="Annual_interest_rate">'Disclosure and Amortization'!$C$26</definedName>
    <definedName name="Beg.Bal">IF('Disclosure and Amortization'!IU1&lt;&gt;"",'Disclosure and Amortization'!D65536,"")</definedName>
    <definedName name="Calculated_payment">'Disclosure and Amortization'!$C$39</definedName>
    <definedName name="Cum.Interest">IF('Disclosure and Amortization'!IQ1&lt;&gt;"",'Disclosure and Amortization'!A65536+'Disclosure and Amortization'!IT1,"")</definedName>
    <definedName name="Ending.Balance">IF('Disclosure and Amortization'!IR1&lt;&gt;"",'Disclosure and Amortization'!IT1-'Disclosure and Amortization'!IV1,"")</definedName>
    <definedName name="Entered_payment">'Disclosure and Amortization'!$C$38</definedName>
    <definedName name="Financing_Type">'Disclosure and Amortization'!$AA$35:$AA$37</definedName>
    <definedName name="First_payment_due">'Disclosure and Amortization'!$C$31</definedName>
    <definedName name="First_payment_no">'Disclosure and Amortization'!$C$44</definedName>
    <definedName name="Interest">IF('Disclosure and Amortization'!IT1&lt;&gt;"",'Disclosure and Amortization'!IV1*Periodic_rate,"")</definedName>
    <definedName name="Loan_amount">'Disclosure and Amortization'!$C$25</definedName>
    <definedName name="Meet_Minimumn?">'Signature'!$AA$2:$AA$4</definedName>
    <definedName name="payment.Num">IF(OR('Disclosure and Amortization'!A65536="",'Disclosure and Amortization'!A65536=Total_payments),"",'Disclosure and Amortization'!A65536+1)</definedName>
    <definedName name="Payments_per_year">'Disclosure and Amortization'!$C$30</definedName>
    <definedName name="Periodic_rate">Annual_interest_rate/Payments_per_year</definedName>
    <definedName name="Pmt_to_use">'Disclosure and Amortization'!$C$43</definedName>
    <definedName name="Principal">IF('Disclosure and Amortization'!IS1&lt;&gt;"",MIN('Disclosure and Amortization'!IU1,Pmt_to_use-'Disclosure and Amortization'!IV1),"")</definedName>
    <definedName name="_xlnm.Print_Area" localSheetId="0">'Disclosure and Amortization'!$A$376:$G$405</definedName>
    <definedName name="_xlnm.Print_Titles" localSheetId="0">'Disclosure and Amortization'!$5:$22</definedName>
    <definedName name="Show.Date">IF('Disclosure and Amortization'!IV1&lt;&gt;"",DATE(YEAR(First_payment_due),MONTH(First_payment_due)+('Disclosure and Amortization'!IV1-1)*12/Payments_per_year,DAY(First_payment_due)),"")</definedName>
    <definedName name="Start_Date">'Disclosure and Amortization'!$AB$9:$AB$129</definedName>
    <definedName name="Table_beg_bal">'Disclosure and Amortization'!$G$43</definedName>
    <definedName name="Table_prior_interest">'Disclosure and Amortization'!$G$44</definedName>
    <definedName name="Table_start_date">'Disclosure and Amortization'!$G$25</definedName>
    <definedName name="Table_start_pmt">'Disclosure and Amortization'!$G$26</definedName>
    <definedName name="Term">'Disclosure and Amortization'!$AA$2:$AA$32</definedName>
    <definedName name="Term_in_years">'Disclosure and Amortization'!$C$29</definedName>
    <definedName name="Total_payments">Payments_per_year*Term_in_years</definedName>
    <definedName name="Type">'Disclosure and Amortization'!$AB$2:$AB$6</definedName>
  </definedNames>
  <calcPr fullCalcOnLoad="1"/>
</workbook>
</file>

<file path=xl/sharedStrings.xml><?xml version="1.0" encoding="utf-8"?>
<sst xmlns="http://schemas.openxmlformats.org/spreadsheetml/2006/main" count="196" uniqueCount="172">
  <si>
    <t>Front Cover Sheet with amount and date of actual issuance
Listing that reflects all parties involved in the financing
Maturity Schedule
Debt Repayment Schedule**
Purpose of Issue
Pledged Sources of funds for debt repayment</t>
  </si>
  <si>
    <t>All submitted information are estimates only. If the final amounts exceed what is presented on this disclosure, a new disclosure must be presented to the governing board and the county office.</t>
  </si>
  <si>
    <r>
      <t xml:space="preserve">(e.g., payments) – Schedule(s) </t>
    </r>
    <r>
      <rPr>
        <b/>
        <sz val="10"/>
        <rFont val="Arial"/>
        <family val="2"/>
      </rPr>
      <t xml:space="preserve">must </t>
    </r>
    <r>
      <rPr>
        <sz val="10"/>
        <rFont val="Arial"/>
        <family val="2"/>
      </rPr>
      <t>be attached which include the following, as applicable.
(The schedule(s) may be prepared by your underwriter.)</t>
    </r>
  </si>
  <si>
    <r>
      <t xml:space="preserve">(e.g., outlines the proposed debt agreement) – Schedule(s) </t>
    </r>
    <r>
      <rPr>
        <b/>
        <sz val="10"/>
        <rFont val="Arial"/>
        <family val="2"/>
      </rPr>
      <t xml:space="preserve">must </t>
    </r>
    <r>
      <rPr>
        <sz val="10"/>
        <rFont val="Arial"/>
        <family val="2"/>
      </rPr>
      <t>be attached which include
the following, as applicable. (The schedule(s) may be prepared by your underwriter.)</t>
    </r>
  </si>
  <si>
    <t>Required Payment Dates
Total Debt Service
Net Debt Services
Principal
Debt Services Reserve
Surplus Funds Remaining
Coupon
Capitalized Interest
Interest Rate
Interest Payments</t>
  </si>
  <si>
    <t>All submitted information are estimates only.  If the final amounts exceed what is presented on
this disclosure, a new disclosure must be presented to the governing board and  county office.</t>
  </si>
  <si>
    <t>Using the space provided below, please indicate what the district's contingency plan is if the pledged sources of repayment do not materialize or the final agreement costs more than originally estimated.</t>
  </si>
  <si>
    <t>Using the space provided below, please indicate the interim financing being used pending closure of the non-voter-approved debt.</t>
  </si>
  <si>
    <t>Does the district have other outstanding bonds, notes, COPs, or other forms of indebtedness, including lease arrangements, either for this project or any other project?</t>
  </si>
  <si>
    <t>Is the district involved in any litigation (real or threatened) concerning its ability to borrow money, either in the form of bonds or otherwise?</t>
  </si>
  <si>
    <t xml:space="preserve">If this debt is for real property improvement, does the district presently own the real property necessary for the project(s)? </t>
  </si>
  <si>
    <t>If the district does not own such property, identify the present owner by name, address and telephone number:</t>
  </si>
  <si>
    <t xml:space="preserve">Will the district have to use its eminent domain powers in connection with the acquisition of all or part of the project site(s)? </t>
  </si>
  <si>
    <t>Does the district have any information in addition to that provided on this disclosure that leads the district to believe that the debt is affordable?</t>
  </si>
  <si>
    <t>Answer Options</t>
  </si>
  <si>
    <t>Not Applicable</t>
  </si>
  <si>
    <t>Bond Counsel</t>
  </si>
  <si>
    <t>Financial Advisor</t>
  </si>
  <si>
    <t>Underwriter</t>
  </si>
  <si>
    <t>Contact Person and Telephone Number</t>
  </si>
  <si>
    <t>Is the district classified as a “hardship” school district by the state for purposes of
qualifying for 100 percent state school construction funding?</t>
  </si>
  <si>
    <r>
      <t>If yes</t>
    </r>
    <r>
      <rPr>
        <sz val="11"/>
        <rFont val="Arial"/>
        <family val="2"/>
      </rPr>
      <t>, please indicate whether the district has applied for or received 100 percent hardship state school construction funding and the dollar amount involved.</t>
    </r>
  </si>
  <si>
    <r>
      <t>If yes</t>
    </r>
    <r>
      <rPr>
        <sz val="11"/>
        <rFont val="Arial"/>
        <family val="2"/>
      </rPr>
      <t>, identify the issue and specify the outstanding principal and interest amount, and yearly payment schedule. Also, note from which fund the payments are made.</t>
    </r>
  </si>
  <si>
    <r>
      <t>If yes</t>
    </r>
    <r>
      <rPr>
        <sz val="11"/>
        <rFont val="Arial"/>
        <family val="2"/>
      </rPr>
      <t>, please identify and describe current status.</t>
    </r>
  </si>
  <si>
    <r>
      <t>If yes</t>
    </r>
    <r>
      <rPr>
        <sz val="11"/>
        <rFont val="Arial"/>
        <family val="2"/>
      </rPr>
      <t>, please describe:</t>
    </r>
  </si>
  <si>
    <r>
      <t>If yes</t>
    </r>
    <r>
      <rPr>
        <sz val="11"/>
        <rFont val="Arial"/>
        <family val="2"/>
      </rPr>
      <t>, please describe the present status of eminent domain proceedings:</t>
    </r>
  </si>
  <si>
    <r>
      <t>If yes</t>
    </r>
    <r>
      <rPr>
        <sz val="11"/>
        <rFont val="Arial"/>
        <family val="2"/>
      </rPr>
      <t>, please provide the additional information here:</t>
    </r>
  </si>
  <si>
    <r>
      <t>Reason</t>
    </r>
    <r>
      <rPr>
        <sz val="11"/>
        <rFont val="Arial"/>
        <family val="2"/>
      </rPr>
      <t xml:space="preserve"> for Not Applicable:</t>
    </r>
  </si>
  <si>
    <t>Date</t>
  </si>
  <si>
    <t>Contact Person:</t>
  </si>
  <si>
    <t>REVENUES</t>
  </si>
  <si>
    <t>EXPENDITURES</t>
  </si>
  <si>
    <t>OPERATING SURPLUS (DEFICIT)</t>
  </si>
  <si>
    <t>COMPONENTS OF ENDING BALANCE:</t>
  </si>
  <si>
    <t>Email:</t>
  </si>
  <si>
    <t>Position:</t>
  </si>
  <si>
    <t>Amount</t>
  </si>
  <si>
    <t>TOTAL REVENUES</t>
  </si>
  <si>
    <t>TOTAL EXPENDITURES</t>
  </si>
  <si>
    <t xml:space="preserve">BEGINNING BALANCE </t>
  </si>
  <si>
    <t xml:space="preserve">     Reserved Amounts (9711-9740)</t>
  </si>
  <si>
    <t xml:space="preserve">     Reserved for Economic Uncertainties - Unrestricted (9770)</t>
  </si>
  <si>
    <t xml:space="preserve">     Unappropriated Amounts - Restricted (9790)</t>
  </si>
  <si>
    <t>(Insert Name of Fund Here)</t>
  </si>
  <si>
    <t>Principal</t>
  </si>
  <si>
    <t>Complete the following for the fund(s) that will be the repayment source(s) for the proposed debt.</t>
  </si>
  <si>
    <t>**Debt Repayment Schedule</t>
  </si>
  <si>
    <t>Information to be Provided</t>
  </si>
  <si>
    <t>Hardship Status</t>
  </si>
  <si>
    <t>Other Indebtedness</t>
  </si>
  <si>
    <t>Litigation</t>
  </si>
  <si>
    <t>Real Property Acquisition or Improvement</t>
  </si>
  <si>
    <t>Prior Default</t>
  </si>
  <si>
    <t xml:space="preserve">Has the district ever defaulted on any bonded debt? </t>
  </si>
  <si>
    <t>Do unrestricted reserves meet the state standard minimum reserve amount?</t>
  </si>
  <si>
    <t>Budgeted Unrestricted Reserve (After Impact of Proposed Debt)</t>
  </si>
  <si>
    <t>Contingency Plan</t>
  </si>
  <si>
    <t>Interim Financing</t>
  </si>
  <si>
    <t>Companies and Contact People Handling the Debt Financing</t>
  </si>
  <si>
    <t>Impact of Proposed Debt on Subsequent Years</t>
  </si>
  <si>
    <t>Attach a separate listing of all assumptions used in the MYP(s).</t>
  </si>
  <si>
    <t>If more than one fund is involved, complete separate MYPs for each fund.</t>
  </si>
  <si>
    <t>Total current budget including new debt and issuance costs</t>
  </si>
  <si>
    <t>First subsequent year including new debt and additional costs</t>
  </si>
  <si>
    <t>Second subsequent year including new debt and additional costs</t>
  </si>
  <si>
    <t>Preliminary Official Statement</t>
  </si>
  <si>
    <t>Public Disclosure of Non-Voter-Approved Debt</t>
  </si>
  <si>
    <t>We hereby affirm that the costs incurred by the school district under this agreement can be met by the district during the term of the agreement.</t>
  </si>
  <si>
    <t>Signature Form</t>
  </si>
  <si>
    <t>LOAN DATA</t>
  </si>
  <si>
    <t>Loan amount:</t>
  </si>
  <si>
    <t>Term in years:</t>
  </si>
  <si>
    <t>Payments per year:</t>
  </si>
  <si>
    <t>First payment due:</t>
  </si>
  <si>
    <t>PERIODIC PAYMENT</t>
  </si>
  <si>
    <t>Entered payment:</t>
  </si>
  <si>
    <t>Calculated payment:</t>
  </si>
  <si>
    <t>Annual payment:</t>
  </si>
  <si>
    <t>CALCULATIONS</t>
  </si>
  <si>
    <t>Use payment of:</t>
  </si>
  <si>
    <t>Payment</t>
  </si>
  <si>
    <t>Beginning</t>
  </si>
  <si>
    <t>Ending</t>
  </si>
  <si>
    <t>Cumulative</t>
  </si>
  <si>
    <t>No.</t>
  </si>
  <si>
    <t>Balance</t>
  </si>
  <si>
    <t>Interest</t>
  </si>
  <si>
    <t>Term</t>
  </si>
  <si>
    <t>Type</t>
  </si>
  <si>
    <t>U.S. Treasury Securities</t>
  </si>
  <si>
    <t>U.S. Agency Securities</t>
  </si>
  <si>
    <t>U.S. Municipal Securities</t>
  </si>
  <si>
    <t>U.S. Corporate Securities</t>
  </si>
  <si>
    <t>Start Date</t>
  </si>
  <si>
    <t>LEA NAME:</t>
  </si>
  <si>
    <t>The table uses the calculated periodic payment amount unless you enter a value for "Entered payment".</t>
  </si>
  <si>
    <t>Financing Type</t>
  </si>
  <si>
    <t>Fixed</t>
  </si>
  <si>
    <t>Variable</t>
  </si>
  <si>
    <t>2010-11</t>
  </si>
  <si>
    <t>Revenue Limit Sources (8010-8099)</t>
  </si>
  <si>
    <t>Federal Revenues (8100-8299)</t>
  </si>
  <si>
    <t>Other State Revenues (8300-8599)</t>
  </si>
  <si>
    <t>Other Local Revenues (8600-8799)</t>
  </si>
  <si>
    <t xml:space="preserve">Certificated Salaries (1000-1999) </t>
  </si>
  <si>
    <t>Classified Salaries (2000-2999)</t>
  </si>
  <si>
    <t>Employee Benefits (3000-3999)</t>
  </si>
  <si>
    <t>Books and Supplies (4000-4999)</t>
  </si>
  <si>
    <t>Services, Other Operating Expenses (5000-5999)</t>
  </si>
  <si>
    <t>Capital Outlay (6000-6999)</t>
  </si>
  <si>
    <t>Other Outgo (7100-7299) (7400-7499)</t>
  </si>
  <si>
    <t>Direct Support/Indirect Cost (7300-7399)</t>
  </si>
  <si>
    <t>Other Adjustments</t>
  </si>
  <si>
    <t>INCREASE (DECREASE) IN FUND BALANCE</t>
  </si>
  <si>
    <t xml:space="preserve">ENDING BALANCE </t>
  </si>
  <si>
    <t>Transfers In and Other Sources (8910-8979)</t>
  </si>
  <si>
    <t>Transfers Out and Other Uses (7610-7699)</t>
  </si>
  <si>
    <t>OTHER SOURCES/USES</t>
  </si>
  <si>
    <t>Total Expenditures, Transfers Out, and Uses (Including Cost of Proposed Debt)</t>
  </si>
  <si>
    <t>State Standard Minimum Reserve Percentage for this District</t>
  </si>
  <si>
    <t>Projected P-2 ADA</t>
  </si>
  <si>
    <t>General Fund Budgeted Unrestricted Designated for Economic Uncertainties</t>
  </si>
  <si>
    <t>General Fund Budgeted Unrestricted Unappropriated Amount</t>
  </si>
  <si>
    <t>Special Reserve Fund 17-Bugeted Designated for Economic Uncertainties</t>
  </si>
  <si>
    <t>Special Reserve Fund 17-Budgeted Unappropriated Amount</t>
  </si>
  <si>
    <t>Total District Budgeted Unrestricted Reserves</t>
  </si>
  <si>
    <t>a.</t>
  </si>
  <si>
    <t>b.</t>
  </si>
  <si>
    <t>c.</t>
  </si>
  <si>
    <t>d.</t>
  </si>
  <si>
    <t>e.</t>
  </si>
  <si>
    <t>State Standard Minimum Reserve Amount for this District
     (a x b, or $55,000, whichever is greater, for a district with less than 1,001 ADA)</t>
  </si>
  <si>
    <r>
      <t xml:space="preserve">Impact of Proposed Debt on Current Year
Unrestricted Reserves
</t>
    </r>
    <r>
      <rPr>
        <sz val="10"/>
        <rFont val="Arial"/>
        <family val="2"/>
      </rPr>
      <t>State Reserve Standard</t>
    </r>
  </si>
  <si>
    <t>Meet Minimumn?</t>
  </si>
  <si>
    <t>Yes</t>
  </si>
  <si>
    <t>No</t>
  </si>
  <si>
    <t>Phone #:</t>
  </si>
  <si>
    <r>
      <t xml:space="preserve">Chief Business Official
</t>
    </r>
    <r>
      <rPr>
        <sz val="8"/>
        <rFont val="Arial"/>
        <family val="2"/>
      </rPr>
      <t>(signature)</t>
    </r>
  </si>
  <si>
    <t>This agreement will be acted upon by the governing board at its meeting on:</t>
  </si>
  <si>
    <t>Last payment due:</t>
  </si>
  <si>
    <t>Anticipated date of issuance:</t>
  </si>
  <si>
    <t>In Accordance with Education Code section 17150, 17150.1 and Assembly Bill 2197</t>
  </si>
  <si>
    <t>Payment Table</t>
  </si>
  <si>
    <t>USE THE TABLE BELOW TO LIST EACH OF THE PROJECTS TO BE FINANCED.</t>
  </si>
  <si>
    <t xml:space="preserve"> </t>
  </si>
  <si>
    <t>Proposed change in debt costs</t>
  </si>
  <si>
    <t>Cost prior to</t>
  </si>
  <si>
    <t>Fiscal impact of proposed debt</t>
  </si>
  <si>
    <t>proposed</t>
  </si>
  <si>
    <t>Debt</t>
  </si>
  <si>
    <t>debt</t>
  </si>
  <si>
    <t>Current year</t>
  </si>
  <si>
    <t>Year 2</t>
  </si>
  <si>
    <t>Year 3</t>
  </si>
  <si>
    <t>20__ - 20__</t>
  </si>
  <si>
    <t>$</t>
  </si>
  <si>
    <t>Debt amount</t>
  </si>
  <si>
    <t>Other</t>
  </si>
  <si>
    <t>Projects to be Financed</t>
  </si>
  <si>
    <t>Type of debt issuance:</t>
  </si>
  <si>
    <t>Annual payment obligation:</t>
  </si>
  <si>
    <t>Date Funds Needed</t>
  </si>
  <si>
    <t>Interest rate:</t>
  </si>
  <si>
    <t>Type of financing:</t>
  </si>
  <si>
    <r>
      <t xml:space="preserve">Cost of borrowing funds </t>
    </r>
    <r>
      <rPr>
        <sz val="12"/>
        <color indexed="10"/>
        <rFont val="Arial"/>
        <family val="2"/>
      </rPr>
      <t>**</t>
    </r>
  </si>
  <si>
    <t>Total Cost to District</t>
  </si>
  <si>
    <t>What are the planned repayment sources for debt payments? List each fund and the amount to be paid from each fund in current and future years over the life of the debt. Complete MYP(s) for the repayment sources on the correct form.</t>
  </si>
  <si>
    <t>To use the Debt Disclosure Calculator, input requested data into the cells at left.
To print the table, choose "Print" from the "File" menu.</t>
  </si>
  <si>
    <r>
      <t>**</t>
    </r>
    <r>
      <rPr>
        <b/>
        <sz val="10"/>
        <rFont val="Arial"/>
        <family val="2"/>
      </rPr>
      <t xml:space="preserve"> Include a separate detailed breakdown of the anticipated costs to be incurred with this financing, both at start up and annually. Include vendors, services to be provided, and estimated costs.</t>
    </r>
  </si>
  <si>
    <t>The information provided in this document summarizes the financial implications of the proposed nonvoter approved debt and is submitted to the county office of education and the county auditor in accordance with the requirements of Education Code sections 17150 - 17150.1 and Assembly Bill 2197 at least 30 days prior to the district governing board's approval of the debt issuance.</t>
  </si>
  <si>
    <t>2011-12</t>
  </si>
  <si>
    <t>2012-13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</si>
</sst>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Red]\-&quot;$&quot;#,##0.00"/>
    <numFmt numFmtId="167" formatCode="m/d/yyyy;@"/>
    <numFmt numFmtId="168" formatCode="[$-409]mmmm\ d\,\ yyyy;@"/>
    <numFmt numFmtId="169" formatCode="m/d/yy;@"/>
  </numFmts>
  <fonts count="63">
    <font>
      <sz val="10"/>
      <name val="Arial"/>
      <family val="0"/>
    </font>
    <font>
      <sz val="11"/>
      <color indexed="8"/>
      <name val="Calibri"/>
      <family val="2"/>
    </font>
    <font>
      <sz val="12"/>
      <name val="Arial"/>
      <family val="2"/>
    </font>
    <font>
      <b/>
      <sz val="12"/>
      <name val="Arial"/>
      <family val="2"/>
    </font>
    <font>
      <b/>
      <sz val="10"/>
      <name val="Arial"/>
      <family val="2"/>
    </font>
    <font>
      <sz val="8"/>
      <name val="Arial"/>
      <family val="2"/>
    </font>
    <font>
      <b/>
      <sz val="10"/>
      <color indexed="12"/>
      <name val="Arial"/>
      <family val="2"/>
    </font>
    <font>
      <b/>
      <sz val="11"/>
      <name val="Arial"/>
      <family val="2"/>
    </font>
    <font>
      <b/>
      <sz val="14"/>
      <name val="Arial"/>
      <family val="2"/>
    </font>
    <font>
      <sz val="9"/>
      <name val="Arial"/>
      <family val="2"/>
    </font>
    <font>
      <sz val="11"/>
      <name val="Arial"/>
      <family val="2"/>
    </font>
    <font>
      <sz val="11"/>
      <color indexed="10"/>
      <name val="Arial"/>
      <family val="2"/>
    </font>
    <font>
      <sz val="11"/>
      <name val="Arial Narrow"/>
      <family val="2"/>
    </font>
    <font>
      <sz val="10"/>
      <name val="Geneva"/>
      <family val="2"/>
    </font>
    <font>
      <b/>
      <sz val="18"/>
      <name val="Geneva"/>
      <family val="2"/>
    </font>
    <font>
      <b/>
      <sz val="10"/>
      <name val="Geneva"/>
      <family val="2"/>
    </font>
    <font>
      <sz val="12"/>
      <name val="Geneva"/>
      <family val="2"/>
    </font>
    <font>
      <b/>
      <sz val="12"/>
      <name val="Geneva"/>
      <family val="2"/>
    </font>
    <font>
      <i/>
      <sz val="10"/>
      <name val="Arial"/>
      <family val="2"/>
    </font>
    <font>
      <b/>
      <vertAlign val="superscript"/>
      <sz val="11"/>
      <name val="Arial"/>
      <family val="2"/>
    </font>
    <font>
      <b/>
      <u val="single"/>
      <sz val="11"/>
      <name val="Arial"/>
      <family val="2"/>
    </font>
    <font>
      <b/>
      <sz val="11"/>
      <color indexed="12"/>
      <name val="Arial"/>
      <family val="2"/>
    </font>
    <font>
      <b/>
      <i/>
      <sz val="11"/>
      <color indexed="12"/>
      <name val="Arial"/>
      <family val="2"/>
    </font>
    <font>
      <sz val="14"/>
      <name val="Arial"/>
      <family val="2"/>
    </font>
    <font>
      <sz val="10"/>
      <color indexed="12"/>
      <name val="Arial"/>
      <family val="2"/>
    </font>
    <font>
      <sz val="10"/>
      <color indexed="10"/>
      <name val="Arial"/>
      <family val="2"/>
    </font>
    <font>
      <sz val="10"/>
      <color indexed="10"/>
      <name val="Geneva"/>
      <family val="2"/>
    </font>
    <font>
      <sz val="12"/>
      <color indexed="10"/>
      <name val="Arial"/>
      <family val="2"/>
    </font>
    <font>
      <b/>
      <sz val="10"/>
      <color indexed="10"/>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double"/>
      <right/>
      <top style="double"/>
      <bottom style="thin"/>
    </border>
    <border>
      <left style="double"/>
      <right/>
      <top style="thin"/>
      <bottom style="thin"/>
    </border>
    <border>
      <left style="double"/>
      <right/>
      <top style="thin"/>
      <bottom/>
    </border>
    <border>
      <left style="double"/>
      <right/>
      <top/>
      <bottom style="double"/>
    </border>
    <border>
      <left/>
      <right style="double"/>
      <top/>
      <bottom/>
    </border>
    <border>
      <left/>
      <right/>
      <top style="double"/>
      <bottom/>
    </border>
    <border>
      <left/>
      <right style="double"/>
      <top style="double"/>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border>
    <border>
      <left/>
      <right style="thin"/>
      <top/>
      <bottom style="thin"/>
    </border>
    <border>
      <left style="thin"/>
      <right/>
      <top/>
      <bottom/>
    </border>
    <border>
      <left style="thin"/>
      <right/>
      <top/>
      <bottom style="thin"/>
    </border>
    <border>
      <left/>
      <right style="thin"/>
      <top/>
      <bottom/>
    </border>
    <border>
      <left/>
      <right style="thin"/>
      <top style="thin"/>
      <bottom style="thin"/>
    </border>
    <border>
      <left style="double"/>
      <right/>
      <top style="thin"/>
      <bottom style="double"/>
    </border>
    <border>
      <left style="double"/>
      <right/>
      <top style="double"/>
      <bottom/>
    </border>
    <border>
      <left/>
      <right style="thin"/>
      <top style="double"/>
      <bottom/>
    </border>
    <border>
      <left style="thin"/>
      <right style="thin"/>
      <top style="double"/>
      <bottom/>
    </border>
    <border>
      <left/>
      <right/>
      <top style="thin"/>
      <bottom style="hair"/>
    </border>
    <border>
      <left/>
      <right/>
      <top style="hair"/>
      <bottom style="hair"/>
    </border>
    <border>
      <left/>
      <right/>
      <top style="hair"/>
      <bottom/>
    </border>
    <border>
      <left/>
      <right style="thin"/>
      <top/>
      <bottom style="double"/>
    </border>
    <border>
      <left style="thin"/>
      <right style="thin"/>
      <top/>
      <bottom style="double"/>
    </border>
    <border>
      <left/>
      <right/>
      <top/>
      <bottom style="double"/>
    </border>
    <border>
      <left/>
      <right style="double"/>
      <top/>
      <bottom style="double"/>
    </border>
    <border>
      <left style="double"/>
      <right/>
      <top style="double"/>
      <bottom style="double"/>
    </border>
    <border>
      <left/>
      <right style="thin"/>
      <top style="double"/>
      <bottom style="double"/>
    </border>
    <border>
      <left style="thin"/>
      <right style="thin"/>
      <top style="double"/>
      <bottom style="double"/>
    </border>
    <border>
      <left style="thin"/>
      <right/>
      <top style="double"/>
      <bottom style="double"/>
    </border>
    <border>
      <left/>
      <right/>
      <top style="double"/>
      <bottom style="double"/>
    </border>
    <border>
      <left/>
      <right style="double"/>
      <top style="double"/>
      <bottom style="double"/>
    </border>
    <border>
      <left style="thin"/>
      <right/>
      <top style="double"/>
      <bottom/>
    </border>
    <border>
      <left style="thin"/>
      <right style="double"/>
      <top style="double"/>
      <bottom/>
    </border>
    <border>
      <left style="thin"/>
      <right/>
      <top/>
      <bottom style="double"/>
    </border>
    <border>
      <left style="thin"/>
      <right style="double"/>
      <top/>
      <bottom style="double"/>
    </border>
    <border>
      <left style="thin"/>
      <right/>
      <top style="thin"/>
      <bottom style="hair"/>
    </border>
    <border>
      <left style="thin"/>
      <right/>
      <top style="hair"/>
      <bottom style="hair"/>
    </border>
    <border>
      <left style="thin"/>
      <right/>
      <top style="hair"/>
      <bottom/>
    </border>
    <border>
      <left style="thin"/>
      <right/>
      <top style="thin"/>
      <bottom/>
    </border>
    <border>
      <left/>
      <right/>
      <top style="thin"/>
      <bottom/>
    </border>
    <border>
      <left/>
      <right/>
      <top style="medium"/>
      <bottom/>
    </border>
    <border>
      <left/>
      <right/>
      <top/>
      <bottom style="medium"/>
    </border>
    <border>
      <left style="thin"/>
      <right/>
      <top style="thin"/>
      <bottom style="thin"/>
    </border>
    <border>
      <left/>
      <right/>
      <top style="thin"/>
      <bottom style="double"/>
    </border>
    <border>
      <left/>
      <right style="thin"/>
      <top style="thin"/>
      <bottom style="double"/>
    </border>
    <border>
      <left/>
      <right/>
      <top style="double"/>
      <bottom style="thin"/>
    </border>
    <border>
      <left/>
      <right style="thin"/>
      <top style="double"/>
      <bottom style="thin"/>
    </border>
    <border>
      <left style="thin"/>
      <right/>
      <top style="double"/>
      <bottom style="thin"/>
    </border>
    <border>
      <left/>
      <right style="double"/>
      <top style="double"/>
      <bottom style="thin"/>
    </border>
    <border>
      <left/>
      <right style="double"/>
      <top style="thin"/>
      <bottom style="thin"/>
    </border>
    <border>
      <left/>
      <right style="double"/>
      <top style="thin"/>
      <bottom/>
    </border>
    <border>
      <left/>
      <right style="double"/>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70">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Alignment="1" quotePrefix="1">
      <alignment/>
    </xf>
    <xf numFmtId="0" fontId="0" fillId="0" borderId="14" xfId="0" applyFill="1" applyBorder="1" applyAlignment="1">
      <alignment/>
    </xf>
    <xf numFmtId="0" fontId="6" fillId="0" borderId="0" xfId="0" applyFont="1" applyFill="1" applyAlignment="1">
      <alignment horizontal="center"/>
    </xf>
    <xf numFmtId="0" fontId="9" fillId="0" borderId="0" xfId="0" applyFont="1" applyFill="1" applyBorder="1" applyAlignment="1" applyProtection="1">
      <alignment/>
      <protection/>
    </xf>
    <xf numFmtId="0" fontId="10" fillId="0" borderId="0" xfId="0" applyFont="1" applyFill="1" applyBorder="1" applyAlignment="1">
      <alignment/>
    </xf>
    <xf numFmtId="0" fontId="10" fillId="0" borderId="15" xfId="0" applyFont="1" applyFill="1" applyBorder="1" applyAlignment="1">
      <alignment/>
    </xf>
    <xf numFmtId="0" fontId="7" fillId="0" borderId="0" xfId="0" applyFont="1" applyFill="1" applyAlignment="1">
      <alignment/>
    </xf>
    <xf numFmtId="0" fontId="1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10" fillId="0" borderId="0" xfId="0" applyFont="1" applyAlignment="1">
      <alignment/>
    </xf>
    <xf numFmtId="0" fontId="7" fillId="0" borderId="0" xfId="0" applyFont="1" applyFill="1" applyAlignment="1">
      <alignment/>
    </xf>
    <xf numFmtId="0" fontId="11" fillId="0" borderId="0" xfId="0" applyFont="1" applyFill="1" applyAlignment="1">
      <alignment/>
    </xf>
    <xf numFmtId="0" fontId="11" fillId="0" borderId="0" xfId="0" applyFont="1" applyAlignment="1">
      <alignment/>
    </xf>
    <xf numFmtId="0" fontId="7" fillId="0" borderId="0" xfId="0" applyFont="1" applyFill="1" applyBorder="1" applyAlignment="1">
      <alignment/>
    </xf>
    <xf numFmtId="0" fontId="10" fillId="0" borderId="0" xfId="0" applyFont="1" applyBorder="1" applyAlignment="1">
      <alignment/>
    </xf>
    <xf numFmtId="0" fontId="0" fillId="0" borderId="0" xfId="0" applyFont="1" applyAlignment="1">
      <alignment horizontal="left"/>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2" fillId="0" borderId="0" xfId="0" applyFont="1" applyFill="1" applyBorder="1" applyAlignment="1" applyProtection="1">
      <alignment/>
      <protection/>
    </xf>
    <xf numFmtId="0" fontId="0" fillId="33" borderId="19" xfId="0" applyFont="1" applyFill="1" applyBorder="1" applyAlignment="1" applyProtection="1">
      <alignment vertical="top" wrapText="1"/>
      <protection/>
    </xf>
    <xf numFmtId="0" fontId="0" fillId="0" borderId="0" xfId="0" applyFont="1" applyFill="1" applyAlignment="1">
      <alignment horizontal="left"/>
    </xf>
    <xf numFmtId="0" fontId="0" fillId="0" borderId="0" xfId="0" applyFont="1" applyBorder="1" applyAlignment="1">
      <alignment/>
    </xf>
    <xf numFmtId="0" fontId="7" fillId="0" borderId="0" xfId="0" applyFont="1" applyFill="1" applyBorder="1" applyAlignment="1">
      <alignment/>
    </xf>
    <xf numFmtId="0" fontId="14" fillId="0" borderId="18" xfId="55" applyFont="1" applyBorder="1">
      <alignment/>
      <protection/>
    </xf>
    <xf numFmtId="0" fontId="13" fillId="0" borderId="18" xfId="55" applyBorder="1">
      <alignment/>
      <protection/>
    </xf>
    <xf numFmtId="0" fontId="13" fillId="0" borderId="0" xfId="55">
      <alignment/>
      <protection/>
    </xf>
    <xf numFmtId="3" fontId="13" fillId="0" borderId="0" xfId="55" applyNumberFormat="1">
      <alignment/>
      <protection/>
    </xf>
    <xf numFmtId="166" fontId="13" fillId="0" borderId="0" xfId="55" applyNumberFormat="1">
      <alignment/>
      <protection/>
    </xf>
    <xf numFmtId="0" fontId="15" fillId="0" borderId="20" xfId="55" applyFont="1" applyBorder="1" applyAlignment="1">
      <alignment horizontal="center"/>
      <protection/>
    </xf>
    <xf numFmtId="0" fontId="15" fillId="0" borderId="21" xfId="55" applyFont="1" applyBorder="1" applyAlignment="1">
      <alignment horizontal="center"/>
      <protection/>
    </xf>
    <xf numFmtId="0" fontId="13" fillId="0" borderId="20" xfId="55" applyBorder="1" applyAlignment="1">
      <alignment horizontal="center"/>
      <protection/>
    </xf>
    <xf numFmtId="14" fontId="13" fillId="0" borderId="20" xfId="55" applyNumberFormat="1" applyBorder="1" applyAlignment="1">
      <alignment horizontal="center"/>
      <protection/>
    </xf>
    <xf numFmtId="4" fontId="13" fillId="0" borderId="20" xfId="55" applyNumberFormat="1" applyBorder="1" applyAlignment="1">
      <alignment horizontal="center"/>
      <protection/>
    </xf>
    <xf numFmtId="0" fontId="13" fillId="0" borderId="22" xfId="55" applyBorder="1" applyAlignment="1">
      <alignment horizontal="center"/>
      <protection/>
    </xf>
    <xf numFmtId="14" fontId="13" fillId="0" borderId="22" xfId="55" applyNumberFormat="1" applyBorder="1" applyAlignment="1">
      <alignment horizontal="center"/>
      <protection/>
    </xf>
    <xf numFmtId="4" fontId="13" fillId="0" borderId="22" xfId="55" applyNumberFormat="1" applyBorder="1" applyAlignment="1">
      <alignment horizontal="center"/>
      <protection/>
    </xf>
    <xf numFmtId="0" fontId="13" fillId="0" borderId="21" xfId="55" applyBorder="1" applyAlignment="1">
      <alignment horizontal="center"/>
      <protection/>
    </xf>
    <xf numFmtId="14" fontId="13" fillId="0" borderId="21" xfId="55" applyNumberFormat="1" applyBorder="1" applyAlignment="1">
      <alignment horizontal="center"/>
      <protection/>
    </xf>
    <xf numFmtId="4" fontId="13" fillId="0" borderId="21" xfId="55" applyNumberFormat="1" applyBorder="1" applyAlignment="1">
      <alignment horizontal="center"/>
      <protection/>
    </xf>
    <xf numFmtId="0" fontId="8"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2" fillId="0" borderId="0" xfId="0" applyFont="1" applyFill="1" applyAlignment="1">
      <alignment/>
    </xf>
    <xf numFmtId="0" fontId="0" fillId="0" borderId="0" xfId="0" applyFont="1" applyFill="1" applyAlignment="1">
      <alignment horizontal="center"/>
    </xf>
    <xf numFmtId="0" fontId="13" fillId="0" borderId="0" xfId="55" applyFont="1">
      <alignment/>
      <protection/>
    </xf>
    <xf numFmtId="0" fontId="0" fillId="0" borderId="0" xfId="55" applyFont="1">
      <alignment/>
      <protection/>
    </xf>
    <xf numFmtId="0" fontId="2" fillId="0" borderId="0" xfId="55" applyFont="1">
      <alignment/>
      <protection/>
    </xf>
    <xf numFmtId="0" fontId="2" fillId="0" borderId="0" xfId="55" applyFont="1" applyAlignment="1">
      <alignment horizontal="right"/>
      <protection/>
    </xf>
    <xf numFmtId="0" fontId="2" fillId="0" borderId="0" xfId="0" applyFont="1" applyFill="1" applyAlignment="1">
      <alignment horizontal="left"/>
    </xf>
    <xf numFmtId="0" fontId="2" fillId="0" borderId="0" xfId="55" applyFont="1" applyFill="1" applyBorder="1" applyAlignment="1">
      <alignment horizontal="center"/>
      <protection/>
    </xf>
    <xf numFmtId="167" fontId="2" fillId="0" borderId="0" xfId="0" applyNumberFormat="1" applyFont="1" applyFill="1" applyBorder="1" applyAlignment="1">
      <alignment/>
    </xf>
    <xf numFmtId="0" fontId="0" fillId="0" borderId="0" xfId="0" applyFont="1" applyFill="1" applyBorder="1" applyAlignment="1">
      <alignment/>
    </xf>
    <xf numFmtId="0" fontId="3" fillId="0" borderId="18" xfId="0" applyFont="1" applyFill="1" applyBorder="1" applyAlignment="1">
      <alignment/>
    </xf>
    <xf numFmtId="0" fontId="5" fillId="0" borderId="18" xfId="0" applyFont="1" applyFill="1" applyBorder="1" applyAlignment="1">
      <alignment/>
    </xf>
    <xf numFmtId="0" fontId="2" fillId="0" borderId="18" xfId="0" applyFont="1" applyFill="1" applyBorder="1" applyAlignment="1">
      <alignment horizontal="left"/>
    </xf>
    <xf numFmtId="0" fontId="5" fillId="0" borderId="0" xfId="0" applyFont="1" applyFill="1" applyBorder="1" applyAlignment="1">
      <alignment/>
    </xf>
    <xf numFmtId="0" fontId="2" fillId="0" borderId="0" xfId="0" applyFont="1" applyFill="1" applyBorder="1" applyAlignment="1">
      <alignment/>
    </xf>
    <xf numFmtId="167" fontId="2" fillId="0" borderId="18" xfId="0" applyNumberFormat="1" applyFont="1" applyFill="1" applyBorder="1" applyAlignment="1">
      <alignment horizontal="right"/>
    </xf>
    <xf numFmtId="0" fontId="3" fillId="0" borderId="23" xfId="0" applyFont="1" applyFill="1" applyBorder="1" applyAlignment="1">
      <alignment/>
    </xf>
    <xf numFmtId="0" fontId="0" fillId="0" borderId="23" xfId="0" applyFont="1" applyFill="1" applyBorder="1" applyAlignment="1">
      <alignment/>
    </xf>
    <xf numFmtId="0" fontId="13" fillId="0" borderId="23" xfId="55" applyBorder="1">
      <alignment/>
      <protection/>
    </xf>
    <xf numFmtId="0" fontId="13" fillId="0" borderId="0" xfId="55" applyBorder="1">
      <alignment/>
      <protection/>
    </xf>
    <xf numFmtId="0" fontId="2" fillId="0" borderId="0" xfId="55" applyFont="1" applyAlignment="1">
      <alignment horizontal="right" vertical="center"/>
      <protection/>
    </xf>
    <xf numFmtId="0" fontId="0" fillId="0" borderId="24" xfId="0" applyFont="1" applyFill="1" applyBorder="1" applyAlignment="1" applyProtection="1">
      <alignment horizontal="justify" vertical="top" wrapText="1"/>
      <protection/>
    </xf>
    <xf numFmtId="0" fontId="0" fillId="0" borderId="25" xfId="0" applyFont="1" applyFill="1" applyBorder="1" applyAlignment="1" applyProtection="1">
      <alignment horizontal="justify" vertical="top" wrapText="1"/>
      <protection/>
    </xf>
    <xf numFmtId="0" fontId="12" fillId="0" borderId="25" xfId="0" applyFont="1" applyFill="1" applyBorder="1" applyAlignment="1" applyProtection="1">
      <alignment vertical="top" wrapText="1"/>
      <protection/>
    </xf>
    <xf numFmtId="0" fontId="0" fillId="0" borderId="26" xfId="0" applyFont="1" applyFill="1" applyBorder="1" applyAlignment="1">
      <alignment/>
    </xf>
    <xf numFmtId="0" fontId="0" fillId="0" borderId="27" xfId="0" applyFont="1" applyFill="1" applyBorder="1" applyAlignment="1">
      <alignment/>
    </xf>
    <xf numFmtId="0" fontId="4" fillId="0" borderId="19" xfId="0" applyFont="1" applyFill="1" applyBorder="1" applyAlignment="1" applyProtection="1">
      <alignment horizontal="center" vertical="top" wrapText="1"/>
      <protection/>
    </xf>
    <xf numFmtId="0" fontId="0" fillId="33" borderId="25" xfId="0" applyFont="1" applyFill="1" applyBorder="1" applyAlignment="1" applyProtection="1">
      <alignment vertical="top" wrapText="1"/>
      <protection/>
    </xf>
    <xf numFmtId="0" fontId="0" fillId="0" borderId="28"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protection/>
    </xf>
    <xf numFmtId="0" fontId="12" fillId="0" borderId="26" xfId="0" applyFont="1" applyFill="1" applyBorder="1" applyAlignment="1" applyProtection="1">
      <alignment vertical="top" wrapText="1"/>
      <protection/>
    </xf>
    <xf numFmtId="0" fontId="12" fillId="0" borderId="28" xfId="0" applyFont="1" applyFill="1" applyBorder="1" applyAlignment="1" applyProtection="1">
      <alignment vertical="top" wrapText="1"/>
      <protection/>
    </xf>
    <xf numFmtId="0" fontId="12" fillId="0" borderId="27" xfId="0" applyFont="1" applyFill="1" applyBorder="1" applyAlignment="1" applyProtection="1">
      <alignment vertical="top" wrapText="1"/>
      <protection/>
    </xf>
    <xf numFmtId="165" fontId="0" fillId="0" borderId="19" xfId="44" applyNumberFormat="1" applyFont="1" applyFill="1" applyBorder="1" applyAlignment="1" applyProtection="1">
      <alignment horizontal="right" vertical="center" wrapText="1"/>
      <protection/>
    </xf>
    <xf numFmtId="165" fontId="0" fillId="0" borderId="29" xfId="44" applyNumberFormat="1" applyFont="1" applyFill="1" applyBorder="1" applyAlignment="1" applyProtection="1">
      <alignment horizontal="right" vertical="center" wrapText="1"/>
      <protection/>
    </xf>
    <xf numFmtId="0" fontId="0" fillId="0" borderId="28" xfId="0" applyFont="1" applyFill="1" applyBorder="1" applyAlignment="1" applyProtection="1">
      <alignment horizontal="justify" vertical="top" wrapText="1"/>
      <protection/>
    </xf>
    <xf numFmtId="0" fontId="0" fillId="33" borderId="19"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165" fontId="0" fillId="0" borderId="21" xfId="44" applyNumberFormat="1" applyFont="1" applyFill="1" applyBorder="1" applyAlignment="1" applyProtection="1">
      <alignment vertical="center" wrapText="1"/>
      <protection/>
    </xf>
    <xf numFmtId="165" fontId="0" fillId="0" borderId="25" xfId="44" applyNumberFormat="1" applyFont="1" applyFill="1" applyBorder="1" applyAlignment="1" applyProtection="1">
      <alignment vertical="center" wrapText="1"/>
      <protection/>
    </xf>
    <xf numFmtId="165" fontId="0" fillId="33" borderId="21" xfId="44" applyNumberFormat="1" applyFont="1" applyFill="1" applyBorder="1" applyAlignment="1" applyProtection="1">
      <alignment vertical="center" wrapText="1"/>
      <protection/>
    </xf>
    <xf numFmtId="165" fontId="0" fillId="33" borderId="25" xfId="44" applyNumberFormat="1" applyFont="1" applyFill="1" applyBorder="1" applyAlignment="1" applyProtection="1">
      <alignment vertical="center" wrapText="1"/>
      <protection/>
    </xf>
    <xf numFmtId="165" fontId="0" fillId="0" borderId="19" xfId="44" applyNumberFormat="1" applyFont="1" applyFill="1" applyBorder="1" applyAlignment="1" applyProtection="1">
      <alignment vertical="center" wrapText="1"/>
      <protection/>
    </xf>
    <xf numFmtId="165" fontId="0" fillId="0" borderId="19" xfId="0" applyNumberFormat="1" applyFont="1" applyFill="1" applyBorder="1" applyAlignment="1" applyProtection="1">
      <alignment horizontal="justify" vertical="center" wrapText="1"/>
      <protection/>
    </xf>
    <xf numFmtId="0" fontId="0" fillId="0" borderId="30" xfId="0" applyFill="1" applyBorder="1" applyAlignment="1">
      <alignment/>
    </xf>
    <xf numFmtId="0" fontId="10" fillId="0" borderId="31" xfId="0" applyFont="1" applyFill="1" applyBorder="1" applyAlignment="1">
      <alignment vertical="top" wrapText="1"/>
    </xf>
    <xf numFmtId="0" fontId="0" fillId="0" borderId="17" xfId="0" applyFont="1" applyFill="1" applyBorder="1" applyAlignment="1">
      <alignment vertical="top" wrapText="1"/>
    </xf>
    <xf numFmtId="0" fontId="0" fillId="0" borderId="15" xfId="0" applyFont="1" applyFill="1" applyBorder="1" applyAlignment="1">
      <alignment vertical="top" wrapText="1"/>
    </xf>
    <xf numFmtId="0" fontId="0" fillId="0" borderId="0" xfId="0" applyFont="1" applyFill="1" applyBorder="1" applyAlignment="1">
      <alignment horizontal="right"/>
    </xf>
    <xf numFmtId="0" fontId="0" fillId="0" borderId="0" xfId="0" applyFill="1" applyBorder="1" applyAlignment="1">
      <alignment horizontal="center"/>
    </xf>
    <xf numFmtId="0" fontId="2" fillId="0" borderId="26" xfId="0" applyFont="1" applyFill="1" applyBorder="1" applyAlignment="1" applyProtection="1">
      <alignment horizontal="left" vertical="center"/>
      <protection/>
    </xf>
    <xf numFmtId="0" fontId="4" fillId="0" borderId="31" xfId="0"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vertical="center" wrapText="1"/>
    </xf>
    <xf numFmtId="0" fontId="0" fillId="0" borderId="10" xfId="0" applyFont="1" applyFill="1" applyBorder="1" applyAlignment="1">
      <alignment/>
    </xf>
    <xf numFmtId="0" fontId="0" fillId="0" borderId="15" xfId="0" applyFont="1" applyBorder="1" applyAlignment="1">
      <alignment wrapText="1"/>
    </xf>
    <xf numFmtId="0" fontId="0" fillId="0" borderId="15" xfId="0" applyFont="1" applyFill="1" applyBorder="1" applyAlignment="1">
      <alignment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0" fillId="0" borderId="28" xfId="0" applyFont="1" applyFill="1" applyBorder="1" applyAlignment="1">
      <alignment vertical="center" wrapText="1"/>
    </xf>
    <xf numFmtId="0" fontId="10" fillId="0" borderId="26" xfId="0" applyFont="1" applyFill="1" applyBorder="1" applyAlignment="1">
      <alignment vertical="center" wrapText="1"/>
    </xf>
    <xf numFmtId="0" fontId="10" fillId="34" borderId="25" xfId="0" applyFont="1" applyFill="1" applyBorder="1" applyAlignment="1">
      <alignment horizontal="center" vertical="center" wrapText="1"/>
    </xf>
    <xf numFmtId="0" fontId="20" fillId="0" borderId="26" xfId="0" applyFont="1" applyFill="1" applyBorder="1" applyAlignment="1">
      <alignment vertical="center" wrapText="1"/>
    </xf>
    <xf numFmtId="0" fontId="10" fillId="34" borderId="25" xfId="0" applyFont="1" applyFill="1" applyBorder="1" applyAlignment="1" applyProtection="1">
      <alignment horizontal="center" vertical="center" wrapText="1"/>
      <protection locked="0"/>
    </xf>
    <xf numFmtId="164" fontId="3" fillId="34" borderId="26" xfId="0" applyNumberFormat="1" applyFont="1" applyFill="1" applyBorder="1" applyAlignment="1" applyProtection="1">
      <alignment/>
      <protection locked="0"/>
    </xf>
    <xf numFmtId="0" fontId="2" fillId="0" borderId="0" xfId="55" applyFont="1" applyAlignment="1" applyProtection="1">
      <alignment horizontal="right"/>
      <protection hidden="1"/>
    </xf>
    <xf numFmtId="0" fontId="2" fillId="0" borderId="0" xfId="55" applyFont="1" applyAlignment="1" applyProtection="1">
      <alignment horizontal="left"/>
      <protection hidden="1"/>
    </xf>
    <xf numFmtId="0" fontId="2" fillId="0" borderId="0" xfId="55" applyFont="1" applyProtection="1">
      <alignment/>
      <protection hidden="1"/>
    </xf>
    <xf numFmtId="14" fontId="2" fillId="0" borderId="0" xfId="55" applyNumberFormat="1" applyFont="1" applyAlignment="1" applyProtection="1">
      <alignment horizontal="left"/>
      <protection hidden="1"/>
    </xf>
    <xf numFmtId="0" fontId="13" fillId="0" borderId="0" xfId="55" applyProtection="1">
      <alignment/>
      <protection hidden="1"/>
    </xf>
    <xf numFmtId="14" fontId="2" fillId="0" borderId="0" xfId="55" applyNumberFormat="1" applyFont="1" applyProtection="1">
      <alignment/>
      <protection hidden="1"/>
    </xf>
    <xf numFmtId="49" fontId="2" fillId="0" borderId="0" xfId="55" applyNumberFormat="1" applyFont="1" applyProtection="1">
      <alignment/>
      <protection hidden="1"/>
    </xf>
    <xf numFmtId="0" fontId="0" fillId="0" borderId="0" xfId="0" applyFill="1" applyAlignment="1" applyProtection="1">
      <alignment/>
      <protection hidden="1"/>
    </xf>
    <xf numFmtId="165" fontId="10" fillId="34" borderId="21" xfId="44" applyNumberFormat="1" applyFont="1" applyFill="1" applyBorder="1" applyAlignment="1" applyProtection="1">
      <alignment horizontal="right" vertical="center" wrapText="1"/>
      <protection locked="0"/>
    </xf>
    <xf numFmtId="165" fontId="10" fillId="34" borderId="25" xfId="44" applyNumberFormat="1" applyFont="1" applyFill="1" applyBorder="1" applyAlignment="1" applyProtection="1">
      <alignment horizontal="right" vertical="center" wrapText="1"/>
      <protection locked="0"/>
    </xf>
    <xf numFmtId="165" fontId="10" fillId="34" borderId="21" xfId="44" applyNumberFormat="1" applyFont="1" applyFill="1" applyBorder="1" applyAlignment="1" applyProtection="1">
      <alignment vertical="center" wrapText="1"/>
      <protection locked="0"/>
    </xf>
    <xf numFmtId="165" fontId="10" fillId="34" borderId="19" xfId="44" applyNumberFormat="1" applyFont="1" applyFill="1" applyBorder="1" applyAlignment="1" applyProtection="1">
      <alignment vertical="center" wrapText="1"/>
      <protection locked="0"/>
    </xf>
    <xf numFmtId="165" fontId="10" fillId="34" borderId="25" xfId="44" applyNumberFormat="1" applyFont="1" applyFill="1" applyBorder="1" applyAlignment="1" applyProtection="1">
      <alignment vertical="center" wrapText="1"/>
      <protection locked="0"/>
    </xf>
    <xf numFmtId="165" fontId="10" fillId="34" borderId="29" xfId="44" applyNumberFormat="1" applyFont="1" applyFill="1" applyBorder="1" applyAlignment="1" applyProtection="1">
      <alignment vertical="center" wrapText="1"/>
      <protection locked="0"/>
    </xf>
    <xf numFmtId="164" fontId="2" fillId="0" borderId="26" xfId="0" applyNumberFormat="1" applyFont="1" applyFill="1" applyBorder="1" applyAlignment="1" applyProtection="1">
      <alignment/>
      <protection/>
    </xf>
    <xf numFmtId="164" fontId="16" fillId="0" borderId="26" xfId="55" applyNumberFormat="1" applyFont="1" applyFill="1" applyBorder="1" applyProtection="1">
      <alignment/>
      <protection/>
    </xf>
    <xf numFmtId="164" fontId="17" fillId="0" borderId="26" xfId="55" applyNumberFormat="1" applyFont="1" applyFill="1" applyBorder="1" applyProtection="1">
      <alignment/>
      <protection/>
    </xf>
    <xf numFmtId="164" fontId="3" fillId="0" borderId="26" xfId="0" applyNumberFormat="1" applyFont="1" applyFill="1" applyBorder="1" applyAlignment="1" applyProtection="1">
      <alignment/>
      <protection/>
    </xf>
    <xf numFmtId="0" fontId="0" fillId="0" borderId="0" xfId="0" applyFill="1" applyBorder="1" applyAlignment="1">
      <alignment/>
    </xf>
    <xf numFmtId="14" fontId="0" fillId="0" borderId="0" xfId="0" applyNumberForma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10" fontId="24" fillId="0" borderId="0" xfId="0" applyNumberFormat="1" applyFont="1" applyFill="1" applyBorder="1" applyAlignment="1">
      <alignment vertical="center"/>
    </xf>
    <xf numFmtId="10" fontId="25" fillId="0" borderId="0" xfId="0" applyNumberFormat="1" applyFont="1" applyFill="1" applyBorder="1" applyAlignment="1">
      <alignment vertical="center"/>
    </xf>
    <xf numFmtId="0" fontId="25" fillId="0" borderId="0" xfId="0" applyFont="1" applyFill="1" applyAlignment="1">
      <alignment/>
    </xf>
    <xf numFmtId="0" fontId="4" fillId="0" borderId="0" xfId="0" applyFont="1" applyFill="1" applyBorder="1" applyAlignment="1">
      <alignment wrapText="1"/>
    </xf>
    <xf numFmtId="0" fontId="0" fillId="0" borderId="0" xfId="0" applyFill="1" applyBorder="1" applyAlignment="1">
      <alignment/>
    </xf>
    <xf numFmtId="0" fontId="0" fillId="0" borderId="0" xfId="0" applyBorder="1" applyAlignment="1">
      <alignment/>
    </xf>
    <xf numFmtId="38" fontId="0" fillId="0" borderId="0" xfId="0" applyNumberFormat="1" applyFont="1" applyFill="1" applyBorder="1" applyAlignment="1">
      <alignment/>
    </xf>
    <xf numFmtId="38" fontId="0" fillId="0" borderId="0" xfId="0" applyNumberFormat="1" applyFill="1" applyBorder="1" applyAlignment="1">
      <alignment/>
    </xf>
    <xf numFmtId="0" fontId="23" fillId="0" borderId="0" xfId="0" applyFont="1" applyFill="1" applyBorder="1" applyAlignment="1">
      <alignment/>
    </xf>
    <xf numFmtId="0" fontId="26" fillId="0" borderId="0" xfId="55" applyFont="1">
      <alignment/>
      <protection/>
    </xf>
    <xf numFmtId="0" fontId="25" fillId="0" borderId="0" xfId="0" applyFont="1" applyFill="1" applyAlignment="1">
      <alignment/>
    </xf>
    <xf numFmtId="0" fontId="3" fillId="0" borderId="0" xfId="55" applyFont="1">
      <alignment/>
      <protection/>
    </xf>
    <xf numFmtId="0" fontId="4" fillId="0" borderId="31" xfId="0" applyFont="1" applyFill="1" applyBorder="1" applyAlignment="1">
      <alignment/>
    </xf>
    <xf numFmtId="0" fontId="4" fillId="0" borderId="32" xfId="0" applyFont="1" applyFill="1" applyBorder="1" applyAlignment="1">
      <alignment/>
    </xf>
    <xf numFmtId="0" fontId="0" fillId="0" borderId="33" xfId="0"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center" wrapText="1"/>
    </xf>
    <xf numFmtId="0" fontId="2" fillId="0" borderId="18" xfId="0" applyFont="1" applyFill="1" applyBorder="1" applyAlignment="1">
      <alignment horizontal="center" wrapText="1"/>
    </xf>
    <xf numFmtId="0" fontId="2" fillId="0" borderId="0" xfId="0" applyFont="1" applyFill="1" applyBorder="1" applyAlignment="1" applyProtection="1">
      <alignment horizontal="left"/>
      <protection locked="0"/>
    </xf>
    <xf numFmtId="0" fontId="2" fillId="0" borderId="0" xfId="0" applyFont="1" applyFill="1" applyBorder="1" applyAlignment="1">
      <alignment horizontal="center" wrapText="1"/>
    </xf>
    <xf numFmtId="0" fontId="2" fillId="0" borderId="0" xfId="55" applyFont="1" applyFill="1" applyBorder="1" applyAlignment="1">
      <alignment horizontal="right" wrapText="1"/>
      <protection/>
    </xf>
    <xf numFmtId="10" fontId="2" fillId="0" borderId="0" xfId="0" applyNumberFormat="1" applyFont="1" applyFill="1" applyBorder="1" applyAlignment="1" applyProtection="1">
      <alignment horizontal="right" vertical="center"/>
      <protection locked="0"/>
    </xf>
    <xf numFmtId="0" fontId="2" fillId="0" borderId="0" xfId="55" applyFont="1" applyFill="1" applyBorder="1" applyAlignment="1">
      <alignment/>
      <protection/>
    </xf>
    <xf numFmtId="0" fontId="2" fillId="0" borderId="0" xfId="55" applyFont="1" applyBorder="1" applyAlignment="1">
      <alignment/>
      <protection/>
    </xf>
    <xf numFmtId="169" fontId="2" fillId="34" borderId="34" xfId="55" applyNumberFormat="1" applyFont="1" applyFill="1" applyBorder="1" applyAlignment="1" applyProtection="1">
      <alignment horizontal="center" vertical="center"/>
      <protection locked="0"/>
    </xf>
    <xf numFmtId="169" fontId="2" fillId="34" borderId="35" xfId="55" applyNumberFormat="1" applyFont="1" applyFill="1" applyBorder="1" applyAlignment="1" applyProtection="1">
      <alignment horizontal="center" vertical="center"/>
      <protection locked="0"/>
    </xf>
    <xf numFmtId="169" fontId="2" fillId="34" borderId="36" xfId="55" applyNumberFormat="1" applyFont="1" applyFill="1" applyBorder="1" applyAlignment="1" applyProtection="1">
      <alignment horizontal="center" vertical="center"/>
      <protection locked="0"/>
    </xf>
    <xf numFmtId="164" fontId="2" fillId="34" borderId="34" xfId="55" applyNumberFormat="1" applyFont="1" applyFill="1" applyBorder="1" applyAlignment="1" applyProtection="1">
      <alignment horizontal="right" vertical="center" wrapText="1"/>
      <protection locked="0"/>
    </xf>
    <xf numFmtId="164" fontId="2" fillId="34" borderId="35" xfId="55" applyNumberFormat="1" applyFont="1" applyFill="1" applyBorder="1" applyAlignment="1" applyProtection="1">
      <alignment horizontal="right" vertical="center" wrapText="1"/>
      <protection locked="0"/>
    </xf>
    <xf numFmtId="164" fontId="2" fillId="34" borderId="36" xfId="55" applyNumberFormat="1" applyFont="1" applyFill="1" applyBorder="1" applyAlignment="1" applyProtection="1">
      <alignment horizontal="right" vertical="center" wrapText="1"/>
      <protection locked="0"/>
    </xf>
    <xf numFmtId="0" fontId="2" fillId="0" borderId="0" xfId="0" applyFont="1" applyFill="1" applyAlignment="1">
      <alignment/>
    </xf>
    <xf numFmtId="0" fontId="2" fillId="0" borderId="10" xfId="0" applyFont="1" applyFill="1" applyBorder="1" applyAlignment="1">
      <alignment/>
    </xf>
    <xf numFmtId="0" fontId="2" fillId="0" borderId="28" xfId="0" applyFont="1" applyFill="1" applyBorder="1" applyAlignment="1">
      <alignment/>
    </xf>
    <xf numFmtId="0" fontId="2" fillId="0" borderId="22" xfId="0" applyFont="1" applyFill="1" applyBorder="1" applyAlignment="1">
      <alignment horizontal="center"/>
    </xf>
    <xf numFmtId="0" fontId="2" fillId="0" borderId="0" xfId="0" applyFont="1" applyFill="1" applyBorder="1" applyAlignment="1">
      <alignment wrapText="1"/>
    </xf>
    <xf numFmtId="0" fontId="2" fillId="0" borderId="10" xfId="0" applyFont="1" applyFill="1" applyBorder="1" applyAlignment="1">
      <alignment horizontal="center"/>
    </xf>
    <xf numFmtId="0" fontId="2" fillId="0" borderId="28"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xf>
    <xf numFmtId="0" fontId="2" fillId="0" borderId="37" xfId="0" applyFont="1" applyFill="1" applyBorder="1" applyAlignment="1">
      <alignment horizontal="left"/>
    </xf>
    <xf numFmtId="0" fontId="2" fillId="0" borderId="42" xfId="0" applyFont="1" applyFill="1" applyBorder="1" applyAlignment="1">
      <alignment wrapText="1"/>
    </xf>
    <xf numFmtId="164" fontId="2" fillId="0" borderId="43" xfId="0" applyNumberFormat="1" applyFont="1" applyFill="1" applyBorder="1" applyAlignment="1">
      <alignment vertical="center"/>
    </xf>
    <xf numFmtId="164" fontId="2" fillId="0" borderId="44" xfId="0" applyNumberFormat="1" applyFont="1" applyFill="1" applyBorder="1" applyAlignment="1">
      <alignment vertical="center"/>
    </xf>
    <xf numFmtId="164" fontId="2" fillId="0" borderId="45" xfId="0" applyNumberFormat="1" applyFont="1" applyFill="1" applyBorder="1" applyAlignment="1">
      <alignment vertical="center"/>
    </xf>
    <xf numFmtId="164" fontId="2" fillId="0" borderId="46"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15" xfId="0" applyFont="1" applyFill="1" applyBorder="1" applyAlignment="1">
      <alignment horizontal="center" wrapText="1"/>
    </xf>
    <xf numFmtId="0" fontId="2" fillId="0" borderId="15" xfId="0"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4" fillId="0" borderId="0" xfId="0" applyFont="1" applyFill="1" applyBorder="1" applyAlignment="1">
      <alignment wrapText="1"/>
    </xf>
    <xf numFmtId="0" fontId="2" fillId="34" borderId="39" xfId="0" applyFont="1" applyFill="1" applyBorder="1" applyAlignment="1">
      <alignment horizontal="right"/>
    </xf>
    <xf numFmtId="0" fontId="2" fillId="34" borderId="40" xfId="0" applyFont="1" applyFill="1" applyBorder="1" applyAlignment="1">
      <alignment horizontal="right"/>
    </xf>
    <xf numFmtId="0" fontId="3" fillId="0" borderId="0" xfId="55" applyFont="1" applyFill="1" applyBorder="1" applyAlignment="1">
      <alignment horizontal="left"/>
      <protection/>
    </xf>
    <xf numFmtId="0" fontId="2" fillId="0" borderId="0" xfId="0" applyFont="1" applyFill="1" applyBorder="1" applyAlignment="1">
      <alignment horizontal="right"/>
    </xf>
    <xf numFmtId="0" fontId="0" fillId="0" borderId="0" xfId="0" applyFill="1" applyBorder="1" applyAlignment="1" applyProtection="1">
      <alignment horizontal="left"/>
      <protection locked="0"/>
    </xf>
    <xf numFmtId="0" fontId="2" fillId="0" borderId="0" xfId="55" applyFont="1" applyBorder="1">
      <alignment/>
      <protection/>
    </xf>
    <xf numFmtId="0" fontId="2" fillId="0" borderId="0" xfId="55" applyFont="1" applyFill="1" applyBorder="1" applyAlignment="1" applyProtection="1">
      <alignment horizontal="left"/>
      <protection/>
    </xf>
    <xf numFmtId="0" fontId="0" fillId="0" borderId="0" xfId="55" applyFont="1" applyAlignment="1">
      <alignment wrapText="1"/>
      <protection/>
    </xf>
    <xf numFmtId="164" fontId="3" fillId="34" borderId="51" xfId="0" applyNumberFormat="1" applyFont="1" applyFill="1" applyBorder="1" applyAlignment="1" applyProtection="1">
      <alignment horizontal="left"/>
      <protection locked="0"/>
    </xf>
    <xf numFmtId="10" fontId="2" fillId="34" borderId="52" xfId="0" applyNumberFormat="1" applyFont="1" applyFill="1" applyBorder="1" applyAlignment="1" applyProtection="1">
      <alignment horizontal="left"/>
      <protection locked="0"/>
    </xf>
    <xf numFmtId="49" fontId="2" fillId="34" borderId="52" xfId="55" applyNumberFormat="1"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protection locked="0"/>
    </xf>
    <xf numFmtId="0" fontId="2" fillId="34" borderId="52" xfId="55" applyFont="1" applyFill="1" applyBorder="1" applyAlignment="1" applyProtection="1">
      <alignment horizontal="left"/>
      <protection locked="0"/>
    </xf>
    <xf numFmtId="168" fontId="2" fillId="34" borderId="52" xfId="0" applyNumberFormat="1" applyFont="1" applyFill="1" applyBorder="1" applyAlignment="1" applyProtection="1">
      <alignment horizontal="left"/>
      <protection locked="0"/>
    </xf>
    <xf numFmtId="164" fontId="2" fillId="34" borderId="52" xfId="0" applyNumberFormat="1" applyFont="1" applyFill="1" applyBorder="1" applyAlignment="1" applyProtection="1">
      <alignment horizontal="left"/>
      <protection locked="0"/>
    </xf>
    <xf numFmtId="168" fontId="2" fillId="34" borderId="53" xfId="0" applyNumberFormat="1" applyFont="1" applyFill="1" applyBorder="1" applyAlignment="1" applyProtection="1">
      <alignment horizontal="left"/>
      <protection locked="0"/>
    </xf>
    <xf numFmtId="168" fontId="2" fillId="34" borderId="52" xfId="0" applyNumberFormat="1" applyFont="1" applyFill="1" applyBorder="1" applyAlignment="1" applyProtection="1">
      <alignment horizontal="left" vertical="center"/>
      <protection locked="0"/>
    </xf>
    <xf numFmtId="0" fontId="27" fillId="34" borderId="38" xfId="0" applyFont="1" applyFill="1" applyBorder="1" applyAlignment="1">
      <alignment horizontal="right"/>
    </xf>
    <xf numFmtId="0" fontId="2" fillId="0" borderId="18" xfId="55" applyFont="1" applyFill="1" applyBorder="1" applyAlignment="1">
      <alignment horizontal="center" wrapText="1"/>
      <protection/>
    </xf>
    <xf numFmtId="0" fontId="2" fillId="0" borderId="0" xfId="0" applyFont="1" applyFill="1" applyAlignment="1">
      <alignment horizontal="left" vertical="center" wrapText="1"/>
    </xf>
    <xf numFmtId="0" fontId="0" fillId="0" borderId="19"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2" fillId="34" borderId="18" xfId="55" applyFont="1" applyFill="1" applyBorder="1" applyAlignment="1" applyProtection="1">
      <alignment horizontal="center"/>
      <protection locked="0"/>
    </xf>
    <xf numFmtId="49" fontId="2" fillId="34" borderId="53" xfId="55" applyNumberFormat="1" applyFont="1" applyFill="1" applyBorder="1" applyAlignment="1" applyProtection="1">
      <alignment horizontal="center" vertical="center" wrapText="1"/>
      <protection locked="0"/>
    </xf>
    <xf numFmtId="49" fontId="2" fillId="34" borderId="36" xfId="55" applyNumberFormat="1" applyFont="1" applyFill="1" applyBorder="1" applyAlignment="1" applyProtection="1">
      <alignment horizontal="center" vertical="center" wrapText="1"/>
      <protection locked="0"/>
    </xf>
    <xf numFmtId="49" fontId="2" fillId="34" borderId="52" xfId="55" applyNumberFormat="1" applyFont="1" applyFill="1" applyBorder="1" applyAlignment="1" applyProtection="1">
      <alignment horizontal="center" vertical="center" wrapText="1"/>
      <protection locked="0"/>
    </xf>
    <xf numFmtId="49" fontId="2" fillId="34" borderId="35" xfId="55" applyNumberFormat="1" applyFont="1" applyFill="1" applyBorder="1" applyAlignment="1" applyProtection="1">
      <alignment horizontal="center" vertical="center" wrapText="1"/>
      <protection locked="0"/>
    </xf>
    <xf numFmtId="49" fontId="2" fillId="34" borderId="51" xfId="55" applyNumberFormat="1" applyFont="1" applyFill="1" applyBorder="1" applyAlignment="1" applyProtection="1">
      <alignment horizontal="center" vertical="center" wrapText="1"/>
      <protection locked="0"/>
    </xf>
    <xf numFmtId="49" fontId="2" fillId="34" borderId="34" xfId="55" applyNumberFormat="1" applyFont="1" applyFill="1" applyBorder="1" applyAlignment="1" applyProtection="1">
      <alignment horizontal="center" vertical="center" wrapText="1"/>
      <protection locked="0"/>
    </xf>
    <xf numFmtId="0" fontId="8" fillId="0" borderId="0" xfId="0" applyFont="1" applyFill="1" applyAlignment="1">
      <alignment horizontal="center"/>
    </xf>
    <xf numFmtId="0" fontId="0" fillId="0" borderId="0" xfId="0" applyFont="1" applyFill="1" applyAlignment="1">
      <alignment horizontal="center"/>
    </xf>
    <xf numFmtId="0" fontId="8" fillId="0" borderId="0" xfId="0" applyFont="1" applyFill="1" applyBorder="1" applyAlignment="1">
      <alignment horizontal="left"/>
    </xf>
    <xf numFmtId="0" fontId="0" fillId="0" borderId="0" xfId="0" applyFont="1" applyFill="1" applyBorder="1" applyAlignment="1">
      <alignment horizontal="left"/>
    </xf>
    <xf numFmtId="0" fontId="28" fillId="0" borderId="16" xfId="0" applyFont="1" applyFill="1" applyBorder="1" applyAlignment="1">
      <alignment horizontal="left" vertical="top" wrapText="1"/>
    </xf>
    <xf numFmtId="49" fontId="2" fillId="0" borderId="41" xfId="0" applyNumberFormat="1" applyFont="1" applyFill="1" applyBorder="1" applyAlignment="1">
      <alignment horizontal="center" vertical="top"/>
    </xf>
    <xf numFmtId="49" fontId="2" fillId="0" borderId="42" xfId="0" applyNumberFormat="1" applyFont="1" applyFill="1" applyBorder="1" applyAlignment="1">
      <alignment horizontal="center" vertical="top"/>
    </xf>
    <xf numFmtId="0" fontId="0" fillId="0" borderId="0" xfId="55" applyFont="1" applyAlignment="1">
      <alignment horizontal="left" wrapText="1"/>
      <protection/>
    </xf>
    <xf numFmtId="0" fontId="2" fillId="34" borderId="54" xfId="55" applyFont="1" applyFill="1" applyBorder="1" applyAlignment="1">
      <alignment horizontal="left" vertical="top" wrapText="1"/>
      <protection/>
    </xf>
    <xf numFmtId="0" fontId="2" fillId="34" borderId="55" xfId="55" applyFont="1" applyFill="1" applyBorder="1" applyAlignment="1">
      <alignment horizontal="left" vertical="top" wrapText="1"/>
      <protection/>
    </xf>
    <xf numFmtId="0" fontId="2" fillId="34" borderId="26" xfId="55" applyFont="1" applyFill="1" applyBorder="1" applyAlignment="1">
      <alignment horizontal="left" vertical="top" wrapText="1"/>
      <protection/>
    </xf>
    <xf numFmtId="0" fontId="2" fillId="34" borderId="0" xfId="55" applyFont="1" applyFill="1" applyBorder="1" applyAlignment="1">
      <alignment horizontal="left" vertical="top" wrapText="1"/>
      <protection/>
    </xf>
    <xf numFmtId="0" fontId="18" fillId="0" borderId="0" xfId="0" applyFont="1" applyFill="1" applyAlignment="1">
      <alignment horizontal="left" vertical="center" wrapText="1"/>
    </xf>
    <xf numFmtId="0" fontId="4" fillId="0" borderId="0" xfId="0" applyFont="1" applyFill="1" applyAlignment="1">
      <alignment horizontal="left" vertical="top" wrapText="1"/>
    </xf>
    <xf numFmtId="0" fontId="2" fillId="0" borderId="26" xfId="0" applyFont="1" applyFill="1" applyBorder="1" applyAlignment="1">
      <alignment horizontal="center" wrapText="1"/>
    </xf>
    <xf numFmtId="0" fontId="2" fillId="0" borderId="0" xfId="0" applyFont="1" applyFill="1" applyBorder="1" applyAlignment="1">
      <alignment horizontal="center" wrapText="1"/>
    </xf>
    <xf numFmtId="0" fontId="2" fillId="0" borderId="15" xfId="0" applyFont="1" applyFill="1" applyBorder="1" applyAlignment="1">
      <alignment horizontal="center" wrapText="1"/>
    </xf>
    <xf numFmtId="0" fontId="0" fillId="0" borderId="0" xfId="0" applyFill="1" applyBorder="1" applyAlignment="1">
      <alignment/>
    </xf>
    <xf numFmtId="0" fontId="21" fillId="0" borderId="0" xfId="0" applyFont="1" applyFill="1" applyBorder="1" applyAlignment="1">
      <alignment horizontal="center"/>
    </xf>
    <xf numFmtId="0" fontId="22" fillId="0" borderId="0" xfId="0" applyFont="1" applyFill="1" applyBorder="1" applyAlignment="1">
      <alignment horizontal="center"/>
    </xf>
    <xf numFmtId="0" fontId="2" fillId="0" borderId="0" xfId="55" applyFont="1" applyFill="1" applyBorder="1" applyAlignment="1">
      <alignment horizontal="center"/>
      <protection/>
    </xf>
    <xf numFmtId="0" fontId="2" fillId="0" borderId="0" xfId="55" applyFont="1" applyFill="1" applyBorder="1" applyAlignment="1">
      <alignment horizontal="center" wrapText="1"/>
      <protection/>
    </xf>
    <xf numFmtId="0" fontId="29" fillId="34" borderId="56" xfId="0" applyFont="1" applyFill="1" applyBorder="1" applyAlignment="1" applyProtection="1">
      <alignment horizontal="center" vertical="center"/>
      <protection locked="0"/>
    </xf>
    <xf numFmtId="0" fontId="29" fillId="34" borderId="0" xfId="0" applyFont="1" applyFill="1" applyAlignment="1" applyProtection="1">
      <alignment horizontal="center" vertical="center"/>
      <protection locked="0"/>
    </xf>
    <xf numFmtId="0" fontId="29" fillId="34"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left"/>
      <protection/>
    </xf>
    <xf numFmtId="0" fontId="0" fillId="0" borderId="0" xfId="0" applyFont="1" applyBorder="1" applyAlignment="1">
      <alignment/>
    </xf>
    <xf numFmtId="0" fontId="0" fillId="0" borderId="57" xfId="0" applyFont="1" applyBorder="1" applyAlignment="1">
      <alignment/>
    </xf>
    <xf numFmtId="0" fontId="7" fillId="0" borderId="0" xfId="0" applyFont="1" applyFill="1" applyBorder="1" applyAlignment="1" applyProtection="1">
      <alignment horizontal="left"/>
      <protection/>
    </xf>
    <xf numFmtId="0" fontId="0" fillId="0" borderId="54" xfId="0" applyFont="1" applyFill="1" applyBorder="1" applyAlignment="1" applyProtection="1">
      <alignment horizontal="justify" vertical="top" wrapText="1"/>
      <protection/>
    </xf>
    <xf numFmtId="0" fontId="0" fillId="0" borderId="27" xfId="0" applyFont="1" applyFill="1" applyBorder="1" applyAlignment="1" applyProtection="1">
      <alignment horizontal="justify" vertical="top" wrapText="1"/>
      <protection/>
    </xf>
    <xf numFmtId="0" fontId="2" fillId="0" borderId="54" xfId="0" applyFont="1" applyFill="1" applyBorder="1" applyAlignment="1" applyProtection="1">
      <alignment horizontal="left" vertical="top"/>
      <protection/>
    </xf>
    <xf numFmtId="0" fontId="2" fillId="0" borderId="24" xfId="0" applyFont="1" applyFill="1" applyBorder="1" applyAlignment="1" applyProtection="1">
      <alignment horizontal="left" vertical="top"/>
      <protection/>
    </xf>
    <xf numFmtId="0" fontId="2" fillId="0" borderId="54"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2" fillId="0" borderId="58" xfId="0" applyFont="1" applyFill="1" applyBorder="1" applyAlignment="1" applyProtection="1">
      <alignment horizontal="left" vertical="center"/>
      <protection/>
    </xf>
    <xf numFmtId="0" fontId="2" fillId="0" borderId="29" xfId="0" applyFont="1" applyFill="1" applyBorder="1" applyAlignment="1" applyProtection="1">
      <alignment horizontal="left" vertical="center"/>
      <protection/>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10" fillId="0" borderId="18" xfId="0" applyFont="1" applyFill="1" applyBorder="1" applyAlignment="1">
      <alignment horizontal="center"/>
    </xf>
    <xf numFmtId="0" fontId="10" fillId="34" borderId="18" xfId="0" applyFont="1" applyFill="1" applyBorder="1" applyAlignment="1" applyProtection="1">
      <alignment horizontal="center"/>
      <protection locked="0"/>
    </xf>
    <xf numFmtId="0" fontId="0" fillId="0" borderId="10" xfId="0"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55" xfId="0" applyFont="1" applyFill="1" applyBorder="1" applyAlignment="1">
      <alignment horizontal="center" vertical="top" wrapText="1"/>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10" fillId="34" borderId="18" xfId="0" applyFont="1" applyFill="1" applyBorder="1" applyAlignment="1" applyProtection="1">
      <alignment horizontal="center"/>
      <protection locked="0"/>
    </xf>
    <xf numFmtId="0" fontId="3" fillId="0" borderId="0" xfId="0" applyFont="1" applyFill="1" applyAlignment="1">
      <alignment horizontal="left" wrapText="1"/>
    </xf>
    <xf numFmtId="0" fontId="3" fillId="0" borderId="0" xfId="0" applyFont="1" applyFill="1" applyAlignment="1">
      <alignment horizontal="left"/>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xf>
    <xf numFmtId="0" fontId="0" fillId="0" borderId="59" xfId="0" applyFill="1" applyBorder="1" applyAlignment="1">
      <alignment horizontal="left"/>
    </xf>
    <xf numFmtId="0" fontId="0" fillId="0" borderId="60" xfId="0" applyFill="1" applyBorder="1" applyAlignment="1">
      <alignment horizontal="left"/>
    </xf>
    <xf numFmtId="0" fontId="0" fillId="0" borderId="23" xfId="0" applyFill="1" applyBorder="1" applyAlignment="1">
      <alignment horizontal="left"/>
    </xf>
    <xf numFmtId="0" fontId="0" fillId="0" borderId="29" xfId="0" applyFill="1" applyBorder="1" applyAlignment="1">
      <alignment horizontal="left"/>
    </xf>
    <xf numFmtId="0" fontId="0" fillId="0" borderId="61" xfId="0" applyFill="1" applyBorder="1" applyAlignment="1">
      <alignment horizontal="left"/>
    </xf>
    <xf numFmtId="0" fontId="0" fillId="0" borderId="62" xfId="0" applyFill="1" applyBorder="1" applyAlignment="1">
      <alignment horizontal="left"/>
    </xf>
    <xf numFmtId="0" fontId="3" fillId="0" borderId="0" xfId="0" applyFont="1" applyFill="1" applyAlignment="1">
      <alignment horizontal="center"/>
    </xf>
    <xf numFmtId="0" fontId="0" fillId="0" borderId="0" xfId="0" applyAlignment="1">
      <alignment horizontal="center"/>
    </xf>
    <xf numFmtId="6" fontId="0" fillId="34" borderId="63" xfId="0" applyNumberFormat="1" applyFill="1" applyBorder="1" applyAlignment="1" applyProtection="1">
      <alignment horizontal="right"/>
      <protection locked="0"/>
    </xf>
    <xf numFmtId="6" fontId="0" fillId="34" borderId="64" xfId="0" applyNumberFormat="1" applyFill="1" applyBorder="1" applyAlignment="1" applyProtection="1">
      <alignment horizontal="right"/>
      <protection locked="0"/>
    </xf>
    <xf numFmtId="10" fontId="0" fillId="34" borderId="58" xfId="0" applyNumberFormat="1" applyFill="1" applyBorder="1" applyAlignment="1" applyProtection="1">
      <alignment horizontal="right"/>
      <protection locked="0"/>
    </xf>
    <xf numFmtId="10" fontId="0" fillId="34" borderId="65" xfId="0" applyNumberFormat="1" applyFill="1" applyBorder="1" applyAlignment="1" applyProtection="1">
      <alignment horizontal="right"/>
      <protection locked="0"/>
    </xf>
    <xf numFmtId="40" fontId="0" fillId="34" borderId="58" xfId="0" applyNumberFormat="1" applyFill="1" applyBorder="1" applyAlignment="1" applyProtection="1">
      <alignment horizontal="right"/>
      <protection locked="0"/>
    </xf>
    <xf numFmtId="40" fontId="0" fillId="34" borderId="65" xfId="0" applyNumberFormat="1" applyFill="1" applyBorder="1" applyAlignment="1" applyProtection="1">
      <alignment horizontal="right"/>
      <protection locked="0"/>
    </xf>
    <xf numFmtId="8" fontId="0" fillId="34" borderId="63" xfId="0" applyNumberFormat="1" applyFill="1" applyBorder="1" applyAlignment="1" applyProtection="1">
      <alignment horizontal="right"/>
      <protection locked="0"/>
    </xf>
    <xf numFmtId="8" fontId="0" fillId="34" borderId="64" xfId="0" applyNumberFormat="1" applyFill="1" applyBorder="1" applyAlignment="1" applyProtection="1">
      <alignment horizontal="right"/>
      <protection locked="0"/>
    </xf>
    <xf numFmtId="8" fontId="0" fillId="34" borderId="58" xfId="0" applyNumberFormat="1" applyFill="1" applyBorder="1" applyAlignment="1" applyProtection="1">
      <alignment horizontal="right"/>
      <protection locked="0"/>
    </xf>
    <xf numFmtId="8" fontId="0" fillId="34" borderId="65" xfId="0" applyNumberFormat="1" applyFill="1" applyBorder="1" applyAlignment="1" applyProtection="1">
      <alignment horizontal="right"/>
      <protection locked="0"/>
    </xf>
    <xf numFmtId="0" fontId="0" fillId="0" borderId="16" xfId="0" applyFill="1" applyBorder="1" applyAlignment="1">
      <alignment horizontal="center"/>
    </xf>
    <xf numFmtId="8" fontId="0" fillId="0" borderId="49" xfId="0" applyNumberFormat="1" applyFill="1" applyBorder="1" applyAlignment="1">
      <alignment horizontal="right"/>
    </xf>
    <xf numFmtId="8" fontId="0" fillId="0" borderId="40" xfId="0" applyNumberFormat="1" applyFill="1" applyBorder="1" applyAlignment="1">
      <alignment horizontal="right"/>
    </xf>
    <xf numFmtId="0" fontId="0" fillId="34" borderId="0" xfId="0" applyFill="1" applyAlignment="1" applyProtection="1">
      <alignment horizontal="center" vertical="center"/>
      <protection locked="0"/>
    </xf>
    <xf numFmtId="8" fontId="0" fillId="0" borderId="54" xfId="0" applyNumberFormat="1" applyFill="1" applyBorder="1" applyAlignment="1">
      <alignment horizontal="center" vertical="center"/>
    </xf>
    <xf numFmtId="8" fontId="0" fillId="0" borderId="66" xfId="0" applyNumberFormat="1" applyFill="1" applyBorder="1" applyAlignment="1">
      <alignment horizontal="center" vertical="center"/>
    </xf>
    <xf numFmtId="8" fontId="0" fillId="0" borderId="49" xfId="0" applyNumberFormat="1" applyFill="1" applyBorder="1" applyAlignment="1">
      <alignment horizontal="center" vertical="center"/>
    </xf>
    <xf numFmtId="8" fontId="0" fillId="0" borderId="40" xfId="0" applyNumberFormat="1" applyFill="1" applyBorder="1" applyAlignment="1">
      <alignment horizontal="center" vertical="center"/>
    </xf>
    <xf numFmtId="0" fontId="4" fillId="0" borderId="0" xfId="0" applyFont="1" applyFill="1" applyAlignment="1">
      <alignment horizontal="left" vertical="center"/>
    </xf>
    <xf numFmtId="0" fontId="0" fillId="0" borderId="55" xfId="0" applyFill="1" applyBorder="1" applyAlignment="1">
      <alignment horizontal="left" wrapText="1"/>
    </xf>
    <xf numFmtId="0" fontId="0" fillId="0" borderId="55" xfId="0" applyFill="1" applyBorder="1" applyAlignment="1">
      <alignment horizontal="left"/>
    </xf>
    <xf numFmtId="0" fontId="0" fillId="0" borderId="24" xfId="0" applyFill="1" applyBorder="1" applyAlignment="1">
      <alignment horizontal="left"/>
    </xf>
    <xf numFmtId="0" fontId="0" fillId="0" borderId="39" xfId="0" applyFill="1" applyBorder="1" applyAlignment="1">
      <alignment horizontal="left"/>
    </xf>
    <xf numFmtId="0" fontId="0" fillId="0" borderId="37" xfId="0" applyFill="1" applyBorder="1" applyAlignment="1">
      <alignment horizontal="left"/>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10" fontId="0" fillId="34" borderId="18" xfId="0" applyNumberFormat="1" applyFont="1" applyFill="1" applyBorder="1" applyAlignment="1" applyProtection="1">
      <alignment horizontal="left" vertical="center"/>
      <protection locked="0"/>
    </xf>
    <xf numFmtId="10" fontId="0" fillId="34" borderId="67" xfId="0" applyNumberFormat="1"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0" borderId="14"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14"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0" fillId="0" borderId="45" xfId="0" applyFont="1" applyBorder="1" applyAlignment="1">
      <alignment horizontal="center"/>
    </xf>
    <xf numFmtId="0" fontId="0" fillId="0" borderId="45" xfId="0" applyFont="1" applyFill="1" applyBorder="1" applyAlignment="1">
      <alignment horizont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0" fontId="4" fillId="0" borderId="31"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39" xfId="0"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10" fillId="35" borderId="27" xfId="0" applyFont="1" applyFill="1" applyBorder="1" applyAlignment="1">
      <alignment horizontal="left" vertical="center" wrapText="1"/>
    </xf>
    <xf numFmtId="0" fontId="10" fillId="35" borderId="25" xfId="0" applyFont="1" applyFill="1" applyBorder="1" applyAlignment="1">
      <alignment horizontal="left" vertical="center" wrapText="1"/>
    </xf>
    <xf numFmtId="0" fontId="7" fillId="36" borderId="54" xfId="0" applyFont="1" applyFill="1" applyBorder="1" applyAlignment="1">
      <alignment horizontal="left"/>
    </xf>
    <xf numFmtId="0" fontId="7" fillId="36" borderId="24" xfId="0" applyFont="1" applyFill="1" applyBorder="1" applyAlignment="1">
      <alignment horizontal="left"/>
    </xf>
    <xf numFmtId="0" fontId="10" fillId="35" borderId="54" xfId="0" applyFont="1" applyFill="1" applyBorder="1" applyAlignment="1" applyProtection="1">
      <alignment horizontal="left" vertical="center" wrapText="1"/>
      <protection locked="0"/>
    </xf>
    <xf numFmtId="0" fontId="10" fillId="35" borderId="24" xfId="0" applyFont="1" applyFill="1" applyBorder="1" applyAlignment="1" applyProtection="1">
      <alignment horizontal="left" vertical="center" wrapText="1"/>
      <protection locked="0"/>
    </xf>
    <xf numFmtId="0" fontId="19" fillId="0" borderId="26" xfId="0" applyFont="1" applyFill="1" applyBorder="1" applyAlignment="1">
      <alignment horizontal="center"/>
    </xf>
    <xf numFmtId="0" fontId="19" fillId="0" borderId="28" xfId="0" applyFont="1" applyFill="1" applyBorder="1" applyAlignment="1">
      <alignment horizontal="center"/>
    </xf>
    <xf numFmtId="0" fontId="7" fillId="36" borderId="58" xfId="0" applyFont="1" applyFill="1" applyBorder="1" applyAlignment="1">
      <alignment horizontal="left"/>
    </xf>
    <xf numFmtId="0" fontId="7" fillId="36" borderId="29" xfId="0" applyFont="1" applyFill="1" applyBorder="1" applyAlignment="1">
      <alignment horizontal="left"/>
    </xf>
    <xf numFmtId="0" fontId="7" fillId="0" borderId="23" xfId="0" applyFont="1" applyFill="1" applyBorder="1" applyAlignment="1">
      <alignment horizontal="center"/>
    </xf>
    <xf numFmtId="0" fontId="19" fillId="0" borderId="27" xfId="0" applyFont="1" applyFill="1" applyBorder="1" applyAlignment="1">
      <alignment horizontal="center"/>
    </xf>
    <xf numFmtId="0" fontId="19" fillId="0" borderId="25" xfId="0" applyFont="1" applyFill="1" applyBorder="1" applyAlignment="1">
      <alignment horizontal="center"/>
    </xf>
    <xf numFmtId="0" fontId="10" fillId="35" borderId="26" xfId="0" applyFont="1" applyFill="1" applyBorder="1" applyAlignment="1" applyProtection="1">
      <alignment horizontal="left" vertical="center" wrapText="1"/>
      <protection locked="0"/>
    </xf>
    <xf numFmtId="0" fontId="10" fillId="35" borderId="28" xfId="0" applyFont="1" applyFill="1" applyBorder="1" applyAlignment="1" applyProtection="1">
      <alignment horizontal="left" vertical="center" wrapText="1"/>
      <protection locked="0"/>
    </xf>
    <xf numFmtId="0" fontId="10" fillId="0" borderId="23" xfId="0" applyFont="1" applyFill="1" applyBorder="1" applyAlignment="1">
      <alignment horizontal="center"/>
    </xf>
    <xf numFmtId="0" fontId="10" fillId="35" borderId="27" xfId="0" applyFont="1" applyFill="1" applyBorder="1" applyAlignment="1" applyProtection="1">
      <alignment horizontal="left" vertical="center" wrapText="1"/>
      <protection locked="0"/>
    </xf>
    <xf numFmtId="0" fontId="10" fillId="35" borderId="25" xfId="0" applyFont="1" applyFill="1" applyBorder="1" applyAlignment="1" applyProtection="1">
      <alignment horizontal="left" vertical="center" wrapText="1"/>
      <protection locked="0"/>
    </xf>
    <xf numFmtId="0" fontId="10" fillId="0" borderId="26" xfId="0" applyFont="1" applyFill="1" applyBorder="1" applyAlignment="1">
      <alignment horizontal="center"/>
    </xf>
    <xf numFmtId="0" fontId="10" fillId="0" borderId="28" xfId="0" applyFont="1" applyFill="1" applyBorder="1" applyAlignment="1">
      <alignment horizontal="center"/>
    </xf>
    <xf numFmtId="0" fontId="10" fillId="0" borderId="55"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8" xfId="0" applyFont="1" applyBorder="1" applyAlignment="1">
      <alignment horizontal="center"/>
    </xf>
    <xf numFmtId="0" fontId="10" fillId="0" borderId="25"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LONAMORT"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952500</xdr:colOff>
      <xdr:row>0</xdr:row>
      <xdr:rowOff>0</xdr:rowOff>
    </xdr:from>
    <xdr:to>
      <xdr:col>22</xdr:col>
      <xdr:colOff>781050</xdr:colOff>
      <xdr:row>0</xdr:row>
      <xdr:rowOff>0</xdr:rowOff>
    </xdr:to>
    <xdr:sp>
      <xdr:nvSpPr>
        <xdr:cNvPr id="1" name="Line 1"/>
        <xdr:cNvSpPr>
          <a:spLocks/>
        </xdr:cNvSpPr>
      </xdr:nvSpPr>
      <xdr:spPr>
        <a:xfrm flipV="1">
          <a:off x="22802850"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952500</xdr:colOff>
      <xdr:row>0</xdr:row>
      <xdr:rowOff>0</xdr:rowOff>
    </xdr:from>
    <xdr:to>
      <xdr:col>22</xdr:col>
      <xdr:colOff>742950</xdr:colOff>
      <xdr:row>0</xdr:row>
      <xdr:rowOff>0</xdr:rowOff>
    </xdr:to>
    <xdr:sp>
      <xdr:nvSpPr>
        <xdr:cNvPr id="2" name="Line 2"/>
        <xdr:cNvSpPr>
          <a:spLocks/>
        </xdr:cNvSpPr>
      </xdr:nvSpPr>
      <xdr:spPr>
        <a:xfrm>
          <a:off x="22802850" y="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704850</xdr:colOff>
      <xdr:row>0</xdr:row>
      <xdr:rowOff>0</xdr:rowOff>
    </xdr:from>
    <xdr:to>
      <xdr:col>25</xdr:col>
      <xdr:colOff>742950</xdr:colOff>
      <xdr:row>0</xdr:row>
      <xdr:rowOff>0</xdr:rowOff>
    </xdr:to>
    <xdr:sp>
      <xdr:nvSpPr>
        <xdr:cNvPr id="3" name="Line 3"/>
        <xdr:cNvSpPr>
          <a:spLocks/>
        </xdr:cNvSpPr>
      </xdr:nvSpPr>
      <xdr:spPr>
        <a:xfrm flipV="1">
          <a:off x="24460200" y="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4" name="Line 4"/>
        <xdr:cNvSpPr>
          <a:spLocks/>
        </xdr:cNvSpPr>
      </xdr:nvSpPr>
      <xdr:spPr>
        <a:xfrm>
          <a:off x="26422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819150</xdr:colOff>
      <xdr:row>0</xdr:row>
      <xdr:rowOff>76200</xdr:rowOff>
    </xdr:from>
    <xdr:to>
      <xdr:col>4</xdr:col>
      <xdr:colOff>933450</xdr:colOff>
      <xdr:row>4</xdr:row>
      <xdr:rowOff>123825</xdr:rowOff>
    </xdr:to>
    <xdr:pic>
      <xdr:nvPicPr>
        <xdr:cNvPr id="1" name="Picture 1" descr="FCMAT Logo small horiz"/>
        <xdr:cNvPicPr preferRelativeResize="1">
          <a:picLocks noChangeAspect="1"/>
        </xdr:cNvPicPr>
      </xdr:nvPicPr>
      <xdr:blipFill>
        <a:blip r:embed="rId1"/>
        <a:stretch>
          <a:fillRect/>
        </a:stretch>
      </xdr:blipFill>
      <xdr:spPr>
        <a:xfrm>
          <a:off x="5629275" y="76200"/>
          <a:ext cx="14954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76200</xdr:rowOff>
    </xdr:from>
    <xdr:to>
      <xdr:col>10</xdr:col>
      <xdr:colOff>257175</xdr:colOff>
      <xdr:row>1</xdr:row>
      <xdr:rowOff>114300</xdr:rowOff>
    </xdr:to>
    <xdr:pic>
      <xdr:nvPicPr>
        <xdr:cNvPr id="1" name="Picture 2" descr="FCMAT Logo small horiz"/>
        <xdr:cNvPicPr preferRelativeResize="1">
          <a:picLocks noChangeAspect="1"/>
        </xdr:cNvPicPr>
      </xdr:nvPicPr>
      <xdr:blipFill>
        <a:blip r:embed="rId1"/>
        <a:stretch>
          <a:fillRect/>
        </a:stretch>
      </xdr:blipFill>
      <xdr:spPr>
        <a:xfrm>
          <a:off x="4505325" y="76200"/>
          <a:ext cx="14097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3619500</xdr:colOff>
      <xdr:row>0</xdr:row>
      <xdr:rowOff>66675</xdr:rowOff>
    </xdr:from>
    <xdr:to>
      <xdr:col>2</xdr:col>
      <xdr:colOff>4972050</xdr:colOff>
      <xdr:row>0</xdr:row>
      <xdr:rowOff>647700</xdr:rowOff>
    </xdr:to>
    <xdr:pic>
      <xdr:nvPicPr>
        <xdr:cNvPr id="1" name="Picture 1" descr="FCMAT Logo small horiz"/>
        <xdr:cNvPicPr preferRelativeResize="1">
          <a:picLocks noChangeAspect="1"/>
        </xdr:cNvPicPr>
      </xdr:nvPicPr>
      <xdr:blipFill>
        <a:blip r:embed="rId1"/>
        <a:stretch>
          <a:fillRect/>
        </a:stretch>
      </xdr:blipFill>
      <xdr:spPr>
        <a:xfrm>
          <a:off x="4381500" y="66675"/>
          <a:ext cx="13525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5133975</xdr:colOff>
      <xdr:row>0</xdr:row>
      <xdr:rowOff>104775</xdr:rowOff>
    </xdr:from>
    <xdr:to>
      <xdr:col>3</xdr:col>
      <xdr:colOff>0</xdr:colOff>
      <xdr:row>0</xdr:row>
      <xdr:rowOff>704850</xdr:rowOff>
    </xdr:to>
    <xdr:pic>
      <xdr:nvPicPr>
        <xdr:cNvPr id="1" name="Picture 2" descr="FCMAT Logo small horiz"/>
        <xdr:cNvPicPr preferRelativeResize="1">
          <a:picLocks noChangeAspect="1"/>
        </xdr:cNvPicPr>
      </xdr:nvPicPr>
      <xdr:blipFill>
        <a:blip r:embed="rId1"/>
        <a:stretch>
          <a:fillRect/>
        </a:stretch>
      </xdr:blipFill>
      <xdr:spPr>
        <a:xfrm>
          <a:off x="5248275" y="104775"/>
          <a:ext cx="13620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4346"/>
  <sheetViews>
    <sheetView showGridLines="0" tabSelected="1" zoomScale="85" zoomScaleNormal="85" zoomScalePageLayoutView="0" workbookViewId="0" topLeftCell="A1">
      <selection activeCell="C4" sqref="C4:G4"/>
    </sheetView>
  </sheetViews>
  <sheetFormatPr defaultColWidth="11.421875" defaultRowHeight="12.75"/>
  <cols>
    <col min="1" max="1" width="4.28125" style="36" customWidth="1"/>
    <col min="2" max="2" width="42.7109375" style="36" customWidth="1"/>
    <col min="3" max="3" width="20.7109375" style="36" customWidth="1"/>
    <col min="4" max="4" width="15.7109375" style="36" customWidth="1"/>
    <col min="5" max="7" width="20.7109375" style="36" customWidth="1"/>
    <col min="8" max="8" width="14.28125" style="36" customWidth="1"/>
    <col min="9" max="13" width="10.7109375" style="36" customWidth="1"/>
    <col min="14" max="25" width="14.28125" style="36" customWidth="1"/>
    <col min="26" max="26" width="11.421875" style="36" customWidth="1"/>
    <col min="27" max="27" width="5.8515625" style="124" bestFit="1" customWidth="1"/>
    <col min="28" max="28" width="27.7109375" style="124" bestFit="1" customWidth="1"/>
    <col min="29" max="16384" width="11.421875" style="36" customWidth="1"/>
  </cols>
  <sheetData>
    <row r="1" spans="1:40" ht="18">
      <c r="A1" s="231" t="s">
        <v>66</v>
      </c>
      <c r="B1" s="231"/>
      <c r="C1" s="231"/>
      <c r="D1" s="231"/>
      <c r="E1" s="231"/>
      <c r="F1" s="231"/>
      <c r="G1" s="231"/>
      <c r="H1" s="50"/>
      <c r="I1" s="50"/>
      <c r="J1" s="233"/>
      <c r="K1" s="233"/>
      <c r="L1" s="233"/>
      <c r="M1" s="233"/>
      <c r="N1" s="233"/>
      <c r="O1" s="233"/>
      <c r="P1" s="233"/>
      <c r="Q1" s="233"/>
      <c r="R1" s="233"/>
      <c r="S1" s="1"/>
      <c r="T1" s="50"/>
      <c r="AA1" s="120" t="s">
        <v>87</v>
      </c>
      <c r="AB1" s="121" t="s">
        <v>88</v>
      </c>
      <c r="AM1" s="37" t="e">
        <f>NPV(AN1,AM2:AM22)</f>
        <v>#REF!</v>
      </c>
      <c r="AN1" s="36">
        <v>0.08640480813562475</v>
      </c>
    </row>
    <row r="2" spans="1:39" ht="15">
      <c r="A2" s="232" t="s">
        <v>141</v>
      </c>
      <c r="B2" s="232"/>
      <c r="C2" s="232"/>
      <c r="D2" s="232"/>
      <c r="E2" s="232"/>
      <c r="F2" s="232"/>
      <c r="G2" s="232"/>
      <c r="H2" s="52"/>
      <c r="I2" s="52"/>
      <c r="J2" s="234"/>
      <c r="K2" s="234"/>
      <c r="L2" s="234"/>
      <c r="M2" s="234"/>
      <c r="N2" s="234"/>
      <c r="O2" s="234"/>
      <c r="P2" s="234"/>
      <c r="Q2" s="234"/>
      <c r="R2" s="234"/>
      <c r="S2" s="1"/>
      <c r="T2" s="52"/>
      <c r="AA2" s="122"/>
      <c r="AB2" s="121"/>
      <c r="AM2" s="37" t="e">
        <f>#REF!*2</f>
        <v>#REF!</v>
      </c>
    </row>
    <row r="3" spans="1:39" ht="15">
      <c r="A3" s="54"/>
      <c r="B3" s="54"/>
      <c r="C3" s="54"/>
      <c r="D3" s="54"/>
      <c r="E3" s="54"/>
      <c r="F3" s="54"/>
      <c r="G3" s="54"/>
      <c r="H3" s="38"/>
      <c r="I3" s="38"/>
      <c r="J3" s="138"/>
      <c r="K3" s="248"/>
      <c r="L3" s="248"/>
      <c r="M3" s="248"/>
      <c r="N3" s="248"/>
      <c r="O3" s="248"/>
      <c r="P3" s="248"/>
      <c r="Q3" s="248"/>
      <c r="R3" s="138"/>
      <c r="S3" s="1"/>
      <c r="T3" s="38"/>
      <c r="AA3" s="122">
        <v>1</v>
      </c>
      <c r="AB3" s="121" t="s">
        <v>89</v>
      </c>
      <c r="AM3" s="37">
        <v>640525.1844291227</v>
      </c>
    </row>
    <row r="4" spans="1:39" ht="15.75">
      <c r="A4" s="63" t="s">
        <v>94</v>
      </c>
      <c r="B4" s="35"/>
      <c r="C4" s="224"/>
      <c r="D4" s="224"/>
      <c r="E4" s="224"/>
      <c r="F4" s="224"/>
      <c r="G4" s="224"/>
      <c r="H4" s="38"/>
      <c r="I4" s="38"/>
      <c r="J4" s="249"/>
      <c r="K4" s="250"/>
      <c r="L4" s="250"/>
      <c r="M4" s="250"/>
      <c r="N4" s="250"/>
      <c r="O4" s="250"/>
      <c r="P4" s="250"/>
      <c r="Q4" s="250"/>
      <c r="R4" s="250"/>
      <c r="S4" s="1"/>
      <c r="T4" s="38"/>
      <c r="AA4" s="122">
        <v>2</v>
      </c>
      <c r="AB4" s="121" t="s">
        <v>90</v>
      </c>
      <c r="AM4" s="37">
        <v>640525.1844291227</v>
      </c>
    </row>
    <row r="5" spans="3:39" ht="15">
      <c r="C5" s="52"/>
      <c r="D5" s="52"/>
      <c r="E5" s="52"/>
      <c r="F5" s="52"/>
      <c r="G5" s="52"/>
      <c r="H5" s="38"/>
      <c r="I5" s="38"/>
      <c r="J5" s="138"/>
      <c r="K5" s="138"/>
      <c r="L5" s="138"/>
      <c r="M5" s="138"/>
      <c r="N5" s="138"/>
      <c r="O5" s="138"/>
      <c r="P5" s="138"/>
      <c r="Q5" s="138"/>
      <c r="R5" s="138"/>
      <c r="S5" s="1"/>
      <c r="T5" s="38"/>
      <c r="AA5" s="122">
        <v>3</v>
      </c>
      <c r="AB5" s="121" t="s">
        <v>91</v>
      </c>
      <c r="AM5" s="37">
        <v>640525.1844291227</v>
      </c>
    </row>
    <row r="6" spans="1:39" ht="15.75">
      <c r="A6" s="153" t="s">
        <v>143</v>
      </c>
      <c r="B6" s="151"/>
      <c r="C6" s="152"/>
      <c r="D6" s="152"/>
      <c r="E6" s="152"/>
      <c r="F6" s="52"/>
      <c r="G6" s="52"/>
      <c r="J6" s="141"/>
      <c r="K6" s="141"/>
      <c r="L6" s="138"/>
      <c r="M6" s="138"/>
      <c r="N6" s="138"/>
      <c r="O6" s="138"/>
      <c r="P6" s="148"/>
      <c r="Q6" s="138"/>
      <c r="R6" s="149"/>
      <c r="S6" s="1"/>
      <c r="T6" s="38"/>
      <c r="AA6" s="122">
        <v>4</v>
      </c>
      <c r="AB6" s="121" t="s">
        <v>92</v>
      </c>
      <c r="AM6" s="37">
        <v>640525.1844291227</v>
      </c>
    </row>
    <row r="7" spans="1:39" ht="34.5" customHeight="1">
      <c r="A7" s="55"/>
      <c r="B7" s="166" t="s">
        <v>158</v>
      </c>
      <c r="E7" s="162"/>
      <c r="F7" s="219" t="s">
        <v>36</v>
      </c>
      <c r="G7" s="160" t="s">
        <v>161</v>
      </c>
      <c r="H7" s="163"/>
      <c r="I7" s="163"/>
      <c r="J7" s="252"/>
      <c r="K7" s="252"/>
      <c r="L7" s="252"/>
      <c r="M7" s="252"/>
      <c r="N7" s="138"/>
      <c r="O7" s="138"/>
      <c r="P7" s="138"/>
      <c r="Q7" s="138"/>
      <c r="R7" s="138"/>
      <c r="S7" s="1"/>
      <c r="T7" s="38"/>
      <c r="AA7" s="122">
        <v>5</v>
      </c>
      <c r="AB7" s="122"/>
      <c r="AM7" s="37">
        <v>640525.1844291227</v>
      </c>
    </row>
    <row r="8" spans="1:39" ht="39.75" customHeight="1">
      <c r="A8" s="73">
        <v>1</v>
      </c>
      <c r="B8" s="229"/>
      <c r="C8" s="230"/>
      <c r="D8" s="230"/>
      <c r="E8" s="230"/>
      <c r="F8" s="170"/>
      <c r="G8" s="167"/>
      <c r="H8" s="164"/>
      <c r="I8" s="165"/>
      <c r="J8" s="251"/>
      <c r="K8" s="251"/>
      <c r="L8" s="251"/>
      <c r="M8" s="251"/>
      <c r="N8" s="138"/>
      <c r="O8" s="138"/>
      <c r="P8" s="138"/>
      <c r="Q8" s="139"/>
      <c r="R8" s="138"/>
      <c r="S8" s="1"/>
      <c r="AA8" s="122">
        <v>6</v>
      </c>
      <c r="AB8" s="122" t="s">
        <v>93</v>
      </c>
      <c r="AM8" s="37">
        <v>640525.1844291227</v>
      </c>
    </row>
    <row r="9" spans="1:39" ht="39.75" customHeight="1">
      <c r="A9" s="73">
        <v>2</v>
      </c>
      <c r="B9" s="227"/>
      <c r="C9" s="228"/>
      <c r="D9" s="228"/>
      <c r="E9" s="228"/>
      <c r="F9" s="171"/>
      <c r="G9" s="168"/>
      <c r="H9" s="164"/>
      <c r="I9" s="165"/>
      <c r="J9" s="251"/>
      <c r="K9" s="251"/>
      <c r="L9" s="251"/>
      <c r="M9" s="251"/>
      <c r="N9" s="138"/>
      <c r="O9" s="138"/>
      <c r="P9" s="138"/>
      <c r="Q9" s="138"/>
      <c r="R9" s="138"/>
      <c r="S9" s="1"/>
      <c r="AA9" s="122">
        <v>7</v>
      </c>
      <c r="AB9" s="122"/>
      <c r="AM9" s="36">
        <v>640525.1844291227</v>
      </c>
    </row>
    <row r="10" spans="1:39" ht="39.75" customHeight="1">
      <c r="A10" s="73">
        <v>3</v>
      </c>
      <c r="B10" s="227"/>
      <c r="C10" s="228"/>
      <c r="D10" s="228"/>
      <c r="E10" s="228"/>
      <c r="F10" s="171"/>
      <c r="G10" s="168"/>
      <c r="H10" s="164"/>
      <c r="I10" s="165"/>
      <c r="J10" s="251"/>
      <c r="K10" s="251"/>
      <c r="L10" s="251"/>
      <c r="M10" s="251"/>
      <c r="N10" s="138"/>
      <c r="O10" s="138"/>
      <c r="P10" s="138"/>
      <c r="Q10" s="138"/>
      <c r="R10" s="138"/>
      <c r="S10" s="1"/>
      <c r="AA10" s="122">
        <v>8</v>
      </c>
      <c r="AB10" s="123">
        <v>36526</v>
      </c>
      <c r="AM10" s="36">
        <v>640525.1844291227</v>
      </c>
    </row>
    <row r="11" spans="1:39" ht="39.75" customHeight="1">
      <c r="A11" s="73">
        <v>4</v>
      </c>
      <c r="B11" s="227"/>
      <c r="C11" s="228"/>
      <c r="D11" s="228"/>
      <c r="E11" s="228"/>
      <c r="F11" s="171"/>
      <c r="G11" s="168"/>
      <c r="H11" s="164"/>
      <c r="I11" s="165"/>
      <c r="J11" s="251"/>
      <c r="K11" s="251"/>
      <c r="L11" s="251"/>
      <c r="M11" s="251"/>
      <c r="N11" s="138"/>
      <c r="O11" s="138"/>
      <c r="P11" s="138"/>
      <c r="Q11" s="138"/>
      <c r="R11" s="138"/>
      <c r="S11" s="1"/>
      <c r="AA11" s="122">
        <v>9</v>
      </c>
      <c r="AB11" s="123">
        <v>36557</v>
      </c>
      <c r="AM11" s="36">
        <v>640525.1844291227</v>
      </c>
    </row>
    <row r="12" spans="1:39" ht="39.75" customHeight="1">
      <c r="A12" s="73">
        <v>5</v>
      </c>
      <c r="B12" s="227"/>
      <c r="C12" s="228"/>
      <c r="D12" s="228"/>
      <c r="E12" s="228"/>
      <c r="F12" s="171"/>
      <c r="G12" s="168"/>
      <c r="H12" s="164"/>
      <c r="I12" s="165"/>
      <c r="J12" s="251"/>
      <c r="K12" s="251"/>
      <c r="L12" s="251"/>
      <c r="M12" s="251"/>
      <c r="N12" s="138"/>
      <c r="O12" s="138"/>
      <c r="P12" s="138"/>
      <c r="Q12" s="138"/>
      <c r="R12" s="138"/>
      <c r="S12" s="1"/>
      <c r="AA12" s="122">
        <v>10</v>
      </c>
      <c r="AB12" s="123">
        <v>36586</v>
      </c>
      <c r="AM12" s="36">
        <v>640525.1844291227</v>
      </c>
    </row>
    <row r="13" spans="1:39" ht="39.75" customHeight="1">
      <c r="A13" s="73">
        <v>6</v>
      </c>
      <c r="B13" s="225"/>
      <c r="C13" s="226"/>
      <c r="D13" s="226"/>
      <c r="E13" s="226"/>
      <c r="F13" s="172"/>
      <c r="G13" s="169"/>
      <c r="H13" s="164"/>
      <c r="I13" s="165"/>
      <c r="J13" s="251"/>
      <c r="K13" s="251"/>
      <c r="L13" s="251"/>
      <c r="M13" s="251"/>
      <c r="N13" s="138"/>
      <c r="O13" s="138"/>
      <c r="P13" s="138"/>
      <c r="Q13" s="138"/>
      <c r="R13" s="138"/>
      <c r="S13" s="1"/>
      <c r="AA13" s="122">
        <v>11</v>
      </c>
      <c r="AB13" s="123">
        <v>36617</v>
      </c>
      <c r="AM13" s="36">
        <v>640525.1844291227</v>
      </c>
    </row>
    <row r="14" spans="1:39" ht="15">
      <c r="A14" s="31"/>
      <c r="H14" s="38"/>
      <c r="I14" s="38"/>
      <c r="J14" s="138"/>
      <c r="K14" s="138"/>
      <c r="L14" s="138"/>
      <c r="M14" s="138"/>
      <c r="N14" s="138"/>
      <c r="O14" s="138"/>
      <c r="P14" s="138"/>
      <c r="Q14" s="138"/>
      <c r="R14" s="138"/>
      <c r="S14" s="1"/>
      <c r="AA14" s="122">
        <v>12</v>
      </c>
      <c r="AB14" s="123">
        <v>36647</v>
      </c>
      <c r="AM14" s="36">
        <v>640525.1844291227</v>
      </c>
    </row>
    <row r="15" spans="1:28" ht="15">
      <c r="A15" s="31"/>
      <c r="B15" s="244" t="s">
        <v>166</v>
      </c>
      <c r="C15" s="239"/>
      <c r="D15" s="240"/>
      <c r="E15" s="240"/>
      <c r="F15" s="240"/>
      <c r="G15" s="240"/>
      <c r="H15" s="14"/>
      <c r="I15" s="14"/>
      <c r="J15" s="14"/>
      <c r="K15" s="138"/>
      <c r="L15" s="138"/>
      <c r="M15" s="138"/>
      <c r="N15" s="138"/>
      <c r="O15" s="138"/>
      <c r="P15" s="138"/>
      <c r="Q15" s="138"/>
      <c r="R15" s="138"/>
      <c r="S15" s="1"/>
      <c r="AA15" s="122">
        <v>13</v>
      </c>
      <c r="AB15" s="123">
        <v>36678</v>
      </c>
    </row>
    <row r="16" spans="1:39" ht="15">
      <c r="A16" s="31"/>
      <c r="B16" s="244"/>
      <c r="C16" s="241"/>
      <c r="D16" s="242"/>
      <c r="E16" s="242"/>
      <c r="F16" s="242"/>
      <c r="G16" s="242"/>
      <c r="H16" s="141"/>
      <c r="I16" s="141"/>
      <c r="J16" s="141"/>
      <c r="K16" s="138"/>
      <c r="L16" s="138"/>
      <c r="M16" s="138"/>
      <c r="N16" s="138"/>
      <c r="O16" s="138"/>
      <c r="P16" s="138"/>
      <c r="Q16" s="138"/>
      <c r="R16" s="138"/>
      <c r="S16" s="1"/>
      <c r="AA16" s="122">
        <v>14</v>
      </c>
      <c r="AB16" s="123">
        <v>36708</v>
      </c>
      <c r="AM16" s="36">
        <v>640525.1844291227</v>
      </c>
    </row>
    <row r="17" spans="1:39" ht="30" customHeight="1">
      <c r="A17" s="31"/>
      <c r="B17" s="244"/>
      <c r="C17" s="241"/>
      <c r="D17" s="242"/>
      <c r="E17" s="242"/>
      <c r="F17" s="242"/>
      <c r="G17" s="242"/>
      <c r="H17" s="177"/>
      <c r="I17" s="177"/>
      <c r="J17" s="145"/>
      <c r="R17" s="138"/>
      <c r="S17" s="1"/>
      <c r="AA17" s="122">
        <v>15</v>
      </c>
      <c r="AB17" s="123">
        <v>36739</v>
      </c>
      <c r="AM17" s="36">
        <v>640525.1844291227</v>
      </c>
    </row>
    <row r="18" spans="1:39" ht="15" customHeight="1">
      <c r="A18" s="31"/>
      <c r="B18" s="244"/>
      <c r="C18" s="241"/>
      <c r="D18" s="242"/>
      <c r="E18" s="242"/>
      <c r="F18" s="242"/>
      <c r="G18" s="242"/>
      <c r="H18" s="162"/>
      <c r="I18" s="162"/>
      <c r="J18" s="159"/>
      <c r="R18" s="138"/>
      <c r="S18" s="1"/>
      <c r="AA18" s="122">
        <v>16</v>
      </c>
      <c r="AB18" s="123">
        <v>36770</v>
      </c>
      <c r="AM18" s="36">
        <v>640525.1844291227</v>
      </c>
    </row>
    <row r="19" spans="1:39" ht="15">
      <c r="A19" s="31"/>
      <c r="B19" s="244"/>
      <c r="C19" s="241"/>
      <c r="D19" s="242"/>
      <c r="E19" s="242"/>
      <c r="F19" s="242"/>
      <c r="G19" s="242"/>
      <c r="H19" s="67"/>
      <c r="I19" s="72"/>
      <c r="J19" s="107"/>
      <c r="R19" s="138"/>
      <c r="S19" s="1"/>
      <c r="AA19" s="122">
        <v>17</v>
      </c>
      <c r="AB19" s="123">
        <v>36800</v>
      </c>
      <c r="AM19" s="36">
        <v>640525.1844291227</v>
      </c>
    </row>
    <row r="20" spans="1:39" ht="15" customHeight="1">
      <c r="A20" s="31"/>
      <c r="B20" s="244"/>
      <c r="C20" s="241"/>
      <c r="D20" s="242"/>
      <c r="E20" s="242"/>
      <c r="F20" s="242"/>
      <c r="G20" s="242"/>
      <c r="H20" s="67"/>
      <c r="I20" s="72"/>
      <c r="J20" s="107"/>
      <c r="R20" s="138"/>
      <c r="S20" s="1"/>
      <c r="AA20" s="122">
        <v>18</v>
      </c>
      <c r="AB20" s="123">
        <v>36831</v>
      </c>
      <c r="AM20" s="36">
        <v>640525.1844291227</v>
      </c>
    </row>
    <row r="21" spans="1:39" ht="15">
      <c r="A21" s="31"/>
      <c r="B21" s="244"/>
      <c r="C21" s="241"/>
      <c r="D21" s="242"/>
      <c r="E21" s="242"/>
      <c r="F21" s="242"/>
      <c r="G21" s="242"/>
      <c r="H21" s="180" t="s">
        <v>144</v>
      </c>
      <c r="I21" s="72"/>
      <c r="J21" s="140" t="s">
        <v>144</v>
      </c>
      <c r="R21" s="138"/>
      <c r="S21" s="1"/>
      <c r="AA21" s="122">
        <v>19</v>
      </c>
      <c r="AB21" s="123">
        <v>36861</v>
      </c>
      <c r="AM21" s="36">
        <v>640525.1844291227</v>
      </c>
    </row>
    <row r="22" spans="1:39" ht="15">
      <c r="A22" s="31"/>
      <c r="B22" s="244"/>
      <c r="C22" s="241"/>
      <c r="D22" s="242"/>
      <c r="E22" s="242"/>
      <c r="F22" s="242"/>
      <c r="G22" s="242"/>
      <c r="H22" s="180" t="s">
        <v>144</v>
      </c>
      <c r="I22" s="72"/>
      <c r="J22" s="140" t="s">
        <v>144</v>
      </c>
      <c r="R22" s="138"/>
      <c r="S22" s="1"/>
      <c r="AA22" s="122">
        <v>20</v>
      </c>
      <c r="AB22" s="123">
        <v>36892</v>
      </c>
      <c r="AM22" s="36">
        <v>640525.1844291227</v>
      </c>
    </row>
    <row r="23" spans="1:28" ht="15">
      <c r="A23" s="31"/>
      <c r="B23" s="56"/>
      <c r="C23" s="241"/>
      <c r="D23" s="242"/>
      <c r="E23" s="242"/>
      <c r="F23" s="242"/>
      <c r="G23" s="242"/>
      <c r="H23" s="180"/>
      <c r="I23" s="72"/>
      <c r="J23" s="140"/>
      <c r="R23" s="138"/>
      <c r="S23" s="1"/>
      <c r="AA23" s="122">
        <v>21</v>
      </c>
      <c r="AB23" s="123">
        <v>36923</v>
      </c>
    </row>
    <row r="24" spans="1:28" ht="15.75">
      <c r="A24" s="63" t="s">
        <v>69</v>
      </c>
      <c r="B24" s="35"/>
      <c r="E24" s="203"/>
      <c r="F24" s="60"/>
      <c r="G24" s="60"/>
      <c r="H24" s="180"/>
      <c r="I24" s="72"/>
      <c r="J24" s="140"/>
      <c r="R24" s="138"/>
      <c r="S24" s="1"/>
      <c r="AA24" s="122">
        <v>22</v>
      </c>
      <c r="AB24" s="123">
        <v>36951</v>
      </c>
    </row>
    <row r="25" spans="2:28" ht="15.75">
      <c r="B25" s="53" t="s">
        <v>70</v>
      </c>
      <c r="C25" s="209"/>
      <c r="D25" s="72"/>
      <c r="E25" s="72"/>
      <c r="F25" s="204"/>
      <c r="G25" s="205"/>
      <c r="H25" s="193" t="s">
        <v>144</v>
      </c>
      <c r="I25" s="72"/>
      <c r="J25" s="142"/>
      <c r="R25" s="138"/>
      <c r="S25" s="1"/>
      <c r="AA25" s="122">
        <v>23</v>
      </c>
      <c r="AB25" s="123">
        <v>36982</v>
      </c>
    </row>
    <row r="26" spans="2:28" ht="30" customHeight="1">
      <c r="B26" s="53" t="s">
        <v>162</v>
      </c>
      <c r="C26" s="210"/>
      <c r="D26" s="72"/>
      <c r="E26" s="72"/>
      <c r="F26" s="204"/>
      <c r="G26" s="161"/>
      <c r="H26" s="200"/>
      <c r="I26" s="200"/>
      <c r="J26" s="200"/>
      <c r="R26" s="138"/>
      <c r="S26" s="1"/>
      <c r="AA26" s="122">
        <v>24</v>
      </c>
      <c r="AB26" s="123">
        <v>37012</v>
      </c>
    </row>
    <row r="27" spans="2:28" ht="15">
      <c r="B27" s="53" t="s">
        <v>159</v>
      </c>
      <c r="C27" s="211"/>
      <c r="E27" s="238" t="s">
        <v>167</v>
      </c>
      <c r="F27" s="238"/>
      <c r="G27" s="208"/>
      <c r="H27" s="144"/>
      <c r="I27" s="144"/>
      <c r="J27" s="144"/>
      <c r="R27" s="138"/>
      <c r="S27" s="1"/>
      <c r="AA27" s="122">
        <v>25</v>
      </c>
      <c r="AB27" s="123">
        <v>37043</v>
      </c>
    </row>
    <row r="28" spans="2:28" ht="15" customHeight="1">
      <c r="B28" s="53" t="s">
        <v>163</v>
      </c>
      <c r="C28" s="217"/>
      <c r="E28" s="238"/>
      <c r="F28" s="238"/>
      <c r="G28" s="208"/>
      <c r="H28" s="144"/>
      <c r="I28" s="144"/>
      <c r="J28" s="144"/>
      <c r="R28" s="11"/>
      <c r="S28" s="14"/>
      <c r="AA28" s="122">
        <v>26</v>
      </c>
      <c r="AB28" s="123">
        <v>37073</v>
      </c>
    </row>
    <row r="29" spans="1:28" ht="15" customHeight="1">
      <c r="A29" s="51"/>
      <c r="B29" s="53" t="s">
        <v>71</v>
      </c>
      <c r="C29" s="212"/>
      <c r="E29" s="238"/>
      <c r="F29" s="238"/>
      <c r="G29" s="208"/>
      <c r="H29" s="146"/>
      <c r="I29" s="146"/>
      <c r="J29" s="146"/>
      <c r="R29" s="141"/>
      <c r="S29" s="1"/>
      <c r="AA29" s="122">
        <v>27</v>
      </c>
      <c r="AB29" s="123">
        <v>37104</v>
      </c>
    </row>
    <row r="30" spans="2:28" ht="15" customHeight="1">
      <c r="B30" s="57" t="s">
        <v>72</v>
      </c>
      <c r="C30" s="213"/>
      <c r="E30" s="238"/>
      <c r="F30" s="238"/>
      <c r="G30" s="208"/>
      <c r="H30" s="138"/>
      <c r="I30" s="138"/>
      <c r="J30" s="138"/>
      <c r="S30" s="1"/>
      <c r="AA30" s="122">
        <v>28</v>
      </c>
      <c r="AB30" s="123">
        <v>37135</v>
      </c>
    </row>
    <row r="31" spans="1:28" ht="15" customHeight="1">
      <c r="A31" s="51"/>
      <c r="B31" s="59" t="s">
        <v>73</v>
      </c>
      <c r="C31" s="214"/>
      <c r="D31" s="61"/>
      <c r="E31" s="238"/>
      <c r="F31" s="238"/>
      <c r="H31" s="138"/>
      <c r="I31" s="138"/>
      <c r="J31" s="138"/>
      <c r="S31" s="1"/>
      <c r="AA31" s="122">
        <v>29</v>
      </c>
      <c r="AB31" s="123">
        <v>37165</v>
      </c>
    </row>
    <row r="32" spans="1:28" ht="15" customHeight="1">
      <c r="A32" s="51"/>
      <c r="B32" s="59" t="s">
        <v>139</v>
      </c>
      <c r="C32" s="214"/>
      <c r="D32" s="61"/>
      <c r="E32" s="238"/>
      <c r="F32" s="238"/>
      <c r="H32" s="138"/>
      <c r="I32" s="138"/>
      <c r="J32" s="138"/>
      <c r="S32" s="1"/>
      <c r="AA32" s="122">
        <v>30</v>
      </c>
      <c r="AB32" s="123">
        <v>37196</v>
      </c>
    </row>
    <row r="33" spans="1:28" ht="15" customHeight="1">
      <c r="A33" s="51"/>
      <c r="B33" s="59" t="s">
        <v>160</v>
      </c>
      <c r="C33" s="215"/>
      <c r="D33" s="61"/>
      <c r="H33" s="138"/>
      <c r="I33" s="138"/>
      <c r="J33" s="138"/>
      <c r="S33" s="1"/>
      <c r="AB33" s="123">
        <v>37226</v>
      </c>
    </row>
    <row r="34" spans="1:28" ht="15" customHeight="1">
      <c r="A34" s="51"/>
      <c r="B34" s="59" t="s">
        <v>140</v>
      </c>
      <c r="C34" s="214"/>
      <c r="D34" s="61"/>
      <c r="H34" s="138"/>
      <c r="I34" s="138"/>
      <c r="J34" s="138"/>
      <c r="S34" s="1"/>
      <c r="AA34" s="122" t="s">
        <v>96</v>
      </c>
      <c r="AB34" s="123">
        <v>37257</v>
      </c>
    </row>
    <row r="35" spans="1:28" ht="36" customHeight="1">
      <c r="A35" s="51"/>
      <c r="B35" s="220" t="s">
        <v>138</v>
      </c>
      <c r="C35" s="216"/>
      <c r="D35" s="61"/>
      <c r="H35" s="138"/>
      <c r="I35" s="138"/>
      <c r="J35" s="138"/>
      <c r="S35" s="1"/>
      <c r="AB35" s="123">
        <v>37288</v>
      </c>
    </row>
    <row r="36" spans="1:28" ht="34.5" customHeight="1">
      <c r="A36" s="64"/>
      <c r="B36" s="65"/>
      <c r="C36" s="68"/>
      <c r="D36" s="27"/>
      <c r="E36" s="27"/>
      <c r="F36" s="27"/>
      <c r="G36" s="27"/>
      <c r="H36" s="147"/>
      <c r="I36" s="147"/>
      <c r="J36" s="138"/>
      <c r="S36" s="1"/>
      <c r="AA36" s="122" t="s">
        <v>97</v>
      </c>
      <c r="AB36" s="123">
        <v>37316</v>
      </c>
    </row>
    <row r="37" spans="1:28" ht="15" customHeight="1">
      <c r="A37" s="63" t="s">
        <v>74</v>
      </c>
      <c r="B37" s="35"/>
      <c r="C37" s="35"/>
      <c r="E37" s="52"/>
      <c r="H37" s="72"/>
      <c r="I37" s="72"/>
      <c r="J37" s="72"/>
      <c r="S37" s="1"/>
      <c r="AA37" s="122" t="s">
        <v>98</v>
      </c>
      <c r="AB37" s="123">
        <v>37347</v>
      </c>
    </row>
    <row r="38" spans="1:28" ht="15" customHeight="1">
      <c r="A38" s="51"/>
      <c r="B38" s="57" t="s">
        <v>75</v>
      </c>
      <c r="C38" s="119"/>
      <c r="D38" s="243" t="s">
        <v>95</v>
      </c>
      <c r="E38" s="243"/>
      <c r="F38" s="243"/>
      <c r="G38" s="52"/>
      <c r="S38" s="1"/>
      <c r="AA38" s="122" t="s">
        <v>157</v>
      </c>
      <c r="AB38" s="123">
        <v>37377</v>
      </c>
    </row>
    <row r="39" spans="2:28" ht="15" customHeight="1">
      <c r="B39" s="57" t="s">
        <v>76</v>
      </c>
      <c r="C39" s="136">
        <f>IF(Payments_per_year=0,"",PMT(Periodic_rate,Total_payments,-Loan_amount))</f>
      </c>
      <c r="D39" s="243"/>
      <c r="E39" s="243"/>
      <c r="F39" s="243"/>
      <c r="G39" s="52"/>
      <c r="I39" s="138"/>
      <c r="J39" s="138"/>
      <c r="S39" s="1"/>
      <c r="AB39" s="123">
        <v>37408</v>
      </c>
    </row>
    <row r="40" spans="1:28" ht="15" customHeight="1">
      <c r="A40" s="66"/>
      <c r="B40" s="67" t="s">
        <v>77</v>
      </c>
      <c r="C40" s="137">
        <f>IF(Payments_per_year=0,"",Payments_per_year*Calculated_payment)</f>
      </c>
      <c r="D40" s="243"/>
      <c r="E40" s="243"/>
      <c r="F40" s="243"/>
      <c r="G40" s="62"/>
      <c r="I40" s="138"/>
      <c r="J40" s="138"/>
      <c r="R40" s="142"/>
      <c r="S40" s="1"/>
      <c r="AB40" s="123">
        <v>37438</v>
      </c>
    </row>
    <row r="41" spans="1:28" ht="15" customHeight="1">
      <c r="A41" s="35"/>
      <c r="B41" s="35"/>
      <c r="C41" s="27"/>
      <c r="D41" s="27"/>
      <c r="E41" s="27"/>
      <c r="F41" s="27"/>
      <c r="G41" s="27"/>
      <c r="I41" s="138"/>
      <c r="J41" s="138"/>
      <c r="K41" s="138"/>
      <c r="L41" s="150"/>
      <c r="M41" s="139"/>
      <c r="N41" s="138"/>
      <c r="O41" s="138"/>
      <c r="P41" s="139"/>
      <c r="Q41" s="138"/>
      <c r="R41" s="143"/>
      <c r="S41" s="144"/>
      <c r="AB41" s="123">
        <v>37469</v>
      </c>
    </row>
    <row r="42" spans="1:28" ht="15" customHeight="1">
      <c r="A42" s="69" t="s">
        <v>78</v>
      </c>
      <c r="B42" s="70"/>
      <c r="C42" s="71"/>
      <c r="D42" s="72"/>
      <c r="E42" s="72"/>
      <c r="F42" s="72"/>
      <c r="G42" s="71"/>
      <c r="I42" s="138"/>
      <c r="J42" s="138"/>
      <c r="K42" s="138"/>
      <c r="L42" s="138"/>
      <c r="M42" s="139"/>
      <c r="N42" s="138"/>
      <c r="O42" s="138"/>
      <c r="P42" s="139"/>
      <c r="Q42" s="138"/>
      <c r="R42" s="144"/>
      <c r="S42" s="144"/>
      <c r="AB42" s="123">
        <v>37500</v>
      </c>
    </row>
    <row r="43" spans="2:28" ht="15" customHeight="1">
      <c r="B43" s="57" t="s">
        <v>79</v>
      </c>
      <c r="C43" s="134">
        <f>IF(Entered_payment=0,Calculated_payment,Entered_payment)</f>
      </c>
      <c r="D43" s="52"/>
      <c r="E43" s="52"/>
      <c r="F43" s="58" t="str">
        <f>"Beginning balance at payment "&amp;TEXT(First_payment_no,"0")&amp;":"</f>
        <v>Beginning balance at payment 0:</v>
      </c>
      <c r="G43" s="134">
        <f>IF(Payments_per_year=0,"",FV(Annual_interest_rate/Payments_per_year,First_payment_no-1,Pmt_to_use,-Loan_amount))</f>
      </c>
      <c r="K43" s="138"/>
      <c r="L43" s="138"/>
      <c r="M43" s="138"/>
      <c r="N43" s="138"/>
      <c r="O43" s="138"/>
      <c r="P43" s="138"/>
      <c r="Q43" s="138"/>
      <c r="R43" s="144"/>
      <c r="S43" s="144"/>
      <c r="AB43" s="123">
        <v>37530</v>
      </c>
    </row>
    <row r="44" spans="1:28" ht="15" customHeight="1">
      <c r="A44" s="72"/>
      <c r="B44" s="206"/>
      <c r="C44" s="207"/>
      <c r="F44" s="58" t="str">
        <f>"Cumulative interest prior to payment "&amp;TEXT(First_payment_no,"0")&amp;":"</f>
        <v>Cumulative interest prior to payment 0:</v>
      </c>
      <c r="G44" s="135">
        <f>IF(Payments_per_year=0,"",Pmt_to_use*(First_payment_no-1)-(Loan_amount-Table_beg_bal))</f>
      </c>
      <c r="K44" s="138"/>
      <c r="L44" s="138"/>
      <c r="M44" s="138"/>
      <c r="N44" s="138"/>
      <c r="O44" s="138"/>
      <c r="P44" s="104"/>
      <c r="Q44" s="138"/>
      <c r="R44" s="146"/>
      <c r="S44" s="1"/>
      <c r="AB44" s="123">
        <v>37561</v>
      </c>
    </row>
    <row r="45" spans="18:28" ht="15">
      <c r="R45" s="138"/>
      <c r="S45" s="1"/>
      <c r="AB45" s="123">
        <v>37591</v>
      </c>
    </row>
    <row r="46" spans="1:28" ht="23.25">
      <c r="A46" s="34" t="s">
        <v>142</v>
      </c>
      <c r="C46" s="52"/>
      <c r="D46" s="52"/>
      <c r="E46" s="52"/>
      <c r="F46" s="52"/>
      <c r="G46" s="52"/>
      <c r="R46" s="138"/>
      <c r="S46" s="1"/>
      <c r="AB46" s="123">
        <v>37622</v>
      </c>
    </row>
    <row r="47" spans="1:28" ht="15">
      <c r="A47" s="39"/>
      <c r="B47" s="39" t="s">
        <v>80</v>
      </c>
      <c r="C47" s="39" t="s">
        <v>81</v>
      </c>
      <c r="D47" s="39"/>
      <c r="E47" s="39"/>
      <c r="F47" s="39" t="s">
        <v>82</v>
      </c>
      <c r="G47" s="39" t="s">
        <v>83</v>
      </c>
      <c r="R47" s="138"/>
      <c r="S47" s="1"/>
      <c r="AB47" s="123">
        <v>37653</v>
      </c>
    </row>
    <row r="48" spans="1:28" ht="24.75" customHeight="1">
      <c r="A48" s="40" t="s">
        <v>84</v>
      </c>
      <c r="B48" s="40" t="s">
        <v>28</v>
      </c>
      <c r="C48" s="40" t="s">
        <v>85</v>
      </c>
      <c r="D48" s="40" t="s">
        <v>86</v>
      </c>
      <c r="E48" s="40" t="s">
        <v>44</v>
      </c>
      <c r="F48" s="40" t="s">
        <v>85</v>
      </c>
      <c r="G48" s="40" t="s">
        <v>86</v>
      </c>
      <c r="R48" s="138"/>
      <c r="S48" s="1"/>
      <c r="AB48" s="123">
        <v>37681</v>
      </c>
    </row>
    <row r="49" spans="1:28" ht="15">
      <c r="A49" s="41">
        <f>IF(First_payment_no&lt;Total_payments,First_payment_no,"")</f>
      </c>
      <c r="B49" s="42">
        <f aca="true" t="shared" si="0" ref="B49:B73">Show.Date</f>
      </c>
      <c r="C49" s="43">
        <f>IF(A49&lt;&gt;"",IF(Table_beg_bal&lt;0,0,Table_beg_bal),"")</f>
      </c>
      <c r="D49" s="43">
        <f aca="true" t="shared" si="1" ref="D49:D73">Interest</f>
      </c>
      <c r="E49" s="43">
        <f aca="true" t="shared" si="2" ref="E49:E73">Principal</f>
      </c>
      <c r="F49" s="43">
        <f aca="true" t="shared" si="3" ref="F49:F73">Ending.Balance</f>
      </c>
      <c r="G49" s="43">
        <f>IF(A49&lt;&gt;"",D49+Table_prior_interest,"")</f>
      </c>
      <c r="R49" s="138"/>
      <c r="S49" s="1"/>
      <c r="AB49" s="123">
        <v>37712</v>
      </c>
    </row>
    <row r="50" spans="1:28" ht="15">
      <c r="A50" s="44">
        <f aca="true" t="shared" si="4" ref="A50:A73">payment.Num</f>
      </c>
      <c r="B50" s="45">
        <f t="shared" si="0"/>
      </c>
      <c r="C50" s="46">
        <f aca="true" t="shared" si="5" ref="C50:C73">Beg.Bal</f>
      </c>
      <c r="D50" s="46">
        <f t="shared" si="1"/>
      </c>
      <c r="E50" s="46">
        <f t="shared" si="2"/>
      </c>
      <c r="F50" s="46">
        <f t="shared" si="3"/>
      </c>
      <c r="G50" s="46">
        <f aca="true" t="shared" si="6" ref="G50:G73">Cum.Interest</f>
      </c>
      <c r="R50" s="138"/>
      <c r="S50" s="1"/>
      <c r="AB50" s="123">
        <v>37742</v>
      </c>
    </row>
    <row r="51" spans="1:28" ht="34.5" customHeight="1">
      <c r="A51" s="47">
        <f t="shared" si="4"/>
      </c>
      <c r="B51" s="48">
        <f t="shared" si="0"/>
      </c>
      <c r="C51" s="49">
        <f t="shared" si="5"/>
      </c>
      <c r="D51" s="49">
        <f t="shared" si="1"/>
      </c>
      <c r="E51" s="49">
        <f t="shared" si="2"/>
      </c>
      <c r="F51" s="49">
        <f t="shared" si="3"/>
      </c>
      <c r="G51" s="49">
        <f t="shared" si="6"/>
      </c>
      <c r="R51" s="138"/>
      <c r="S51" s="1"/>
      <c r="AB51" s="123">
        <v>37773</v>
      </c>
    </row>
    <row r="52" spans="1:28" ht="15">
      <c r="A52" s="41">
        <f t="shared" si="4"/>
      </c>
      <c r="B52" s="42">
        <f t="shared" si="0"/>
      </c>
      <c r="C52" s="43">
        <f t="shared" si="5"/>
      </c>
      <c r="D52" s="43">
        <f t="shared" si="1"/>
      </c>
      <c r="E52" s="43">
        <f t="shared" si="2"/>
      </c>
      <c r="F52" s="43">
        <f t="shared" si="3"/>
      </c>
      <c r="G52" s="43">
        <f t="shared" si="6"/>
      </c>
      <c r="R52" s="138"/>
      <c r="S52" s="1"/>
      <c r="AB52" s="123">
        <v>37803</v>
      </c>
    </row>
    <row r="53" spans="1:28" ht="15">
      <c r="A53" s="44">
        <f t="shared" si="4"/>
      </c>
      <c r="B53" s="45">
        <f t="shared" si="0"/>
      </c>
      <c r="C53" s="46">
        <f t="shared" si="5"/>
      </c>
      <c r="D53" s="46">
        <f t="shared" si="1"/>
      </c>
      <c r="E53" s="46">
        <f t="shared" si="2"/>
      </c>
      <c r="F53" s="46">
        <f t="shared" si="3"/>
      </c>
      <c r="G53" s="46">
        <f t="shared" si="6"/>
      </c>
      <c r="R53" s="1"/>
      <c r="S53" s="1"/>
      <c r="AB53" s="123">
        <v>37834</v>
      </c>
    </row>
    <row r="54" spans="1:28" ht="15">
      <c r="A54" s="47">
        <f t="shared" si="4"/>
      </c>
      <c r="B54" s="48">
        <f t="shared" si="0"/>
      </c>
      <c r="C54" s="49">
        <f t="shared" si="5"/>
      </c>
      <c r="D54" s="49">
        <f t="shared" si="1"/>
      </c>
      <c r="E54" s="49">
        <f t="shared" si="2"/>
      </c>
      <c r="F54" s="49">
        <f t="shared" si="3"/>
      </c>
      <c r="G54" s="49">
        <f t="shared" si="6"/>
      </c>
      <c r="AB54" s="123">
        <v>37865</v>
      </c>
    </row>
    <row r="55" spans="1:28" ht="15">
      <c r="A55" s="41">
        <f t="shared" si="4"/>
      </c>
      <c r="B55" s="42">
        <f t="shared" si="0"/>
      </c>
      <c r="C55" s="43">
        <f t="shared" si="5"/>
      </c>
      <c r="D55" s="43">
        <f t="shared" si="1"/>
      </c>
      <c r="E55" s="43">
        <f t="shared" si="2"/>
      </c>
      <c r="F55" s="43">
        <f t="shared" si="3"/>
      </c>
      <c r="G55" s="43">
        <f t="shared" si="6"/>
      </c>
      <c r="AB55" s="123">
        <v>37895</v>
      </c>
    </row>
    <row r="56" spans="1:28" ht="15" customHeight="1">
      <c r="A56" s="44">
        <f t="shared" si="4"/>
      </c>
      <c r="B56" s="45">
        <f t="shared" si="0"/>
      </c>
      <c r="C56" s="46">
        <f t="shared" si="5"/>
      </c>
      <c r="D56" s="46">
        <f t="shared" si="1"/>
      </c>
      <c r="E56" s="46">
        <f t="shared" si="2"/>
      </c>
      <c r="F56" s="46">
        <f t="shared" si="3"/>
      </c>
      <c r="G56" s="46">
        <f t="shared" si="6"/>
      </c>
      <c r="AB56" s="123">
        <v>37926</v>
      </c>
    </row>
    <row r="57" spans="1:28" ht="15">
      <c r="A57" s="47">
        <f t="shared" si="4"/>
      </c>
      <c r="B57" s="48">
        <f t="shared" si="0"/>
      </c>
      <c r="C57" s="49">
        <f t="shared" si="5"/>
      </c>
      <c r="D57" s="49">
        <f t="shared" si="1"/>
      </c>
      <c r="E57" s="49">
        <f t="shared" si="2"/>
      </c>
      <c r="F57" s="49">
        <f t="shared" si="3"/>
      </c>
      <c r="G57" s="49">
        <f t="shared" si="6"/>
      </c>
      <c r="AB57" s="123">
        <v>37956</v>
      </c>
    </row>
    <row r="58" spans="1:28" ht="15">
      <c r="A58" s="41">
        <f t="shared" si="4"/>
      </c>
      <c r="B58" s="42">
        <f t="shared" si="0"/>
      </c>
      <c r="C58" s="43">
        <f t="shared" si="5"/>
      </c>
      <c r="D58" s="43">
        <f t="shared" si="1"/>
      </c>
      <c r="E58" s="43">
        <f t="shared" si="2"/>
      </c>
      <c r="F58" s="43">
        <f t="shared" si="3"/>
      </c>
      <c r="G58" s="43">
        <f t="shared" si="6"/>
      </c>
      <c r="AB58" s="123">
        <v>37987</v>
      </c>
    </row>
    <row r="59" spans="1:28" ht="15">
      <c r="A59" s="44">
        <f t="shared" si="4"/>
      </c>
      <c r="B59" s="45">
        <f t="shared" si="0"/>
      </c>
      <c r="C59" s="46">
        <f t="shared" si="5"/>
      </c>
      <c r="D59" s="46">
        <f t="shared" si="1"/>
      </c>
      <c r="E59" s="46">
        <f t="shared" si="2"/>
      </c>
      <c r="F59" s="46">
        <f t="shared" si="3"/>
      </c>
      <c r="G59" s="46">
        <f t="shared" si="6"/>
      </c>
      <c r="AB59" s="123">
        <v>38018</v>
      </c>
    </row>
    <row r="60" spans="1:28" ht="15">
      <c r="A60" s="47">
        <f t="shared" si="4"/>
      </c>
      <c r="B60" s="48">
        <f t="shared" si="0"/>
      </c>
      <c r="C60" s="49">
        <f t="shared" si="5"/>
      </c>
      <c r="D60" s="49">
        <f t="shared" si="1"/>
      </c>
      <c r="E60" s="49">
        <f t="shared" si="2"/>
      </c>
      <c r="F60" s="49">
        <f t="shared" si="3"/>
      </c>
      <c r="G60" s="49">
        <f t="shared" si="6"/>
      </c>
      <c r="AB60" s="123">
        <v>38047</v>
      </c>
    </row>
    <row r="61" spans="1:28" ht="15">
      <c r="A61" s="41">
        <f t="shared" si="4"/>
      </c>
      <c r="B61" s="42">
        <f t="shared" si="0"/>
      </c>
      <c r="C61" s="43">
        <f t="shared" si="5"/>
      </c>
      <c r="D61" s="43">
        <f t="shared" si="1"/>
      </c>
      <c r="E61" s="43">
        <f t="shared" si="2"/>
      </c>
      <c r="F61" s="43">
        <f t="shared" si="3"/>
      </c>
      <c r="G61" s="43">
        <f t="shared" si="6"/>
      </c>
      <c r="H61" s="145"/>
      <c r="AB61" s="123">
        <v>38078</v>
      </c>
    </row>
    <row r="62" spans="1:28" ht="15">
      <c r="A62" s="44">
        <f t="shared" si="4"/>
      </c>
      <c r="B62" s="45">
        <f t="shared" si="0"/>
      </c>
      <c r="C62" s="46">
        <f t="shared" si="5"/>
      </c>
      <c r="D62" s="46">
        <f t="shared" si="1"/>
      </c>
      <c r="E62" s="46">
        <f t="shared" si="2"/>
      </c>
      <c r="F62" s="46">
        <f t="shared" si="3"/>
      </c>
      <c r="G62" s="46">
        <f t="shared" si="6"/>
      </c>
      <c r="H62" s="145"/>
      <c r="AB62" s="123">
        <v>38108</v>
      </c>
    </row>
    <row r="63" spans="1:28" ht="15">
      <c r="A63" s="47">
        <f t="shared" si="4"/>
      </c>
      <c r="B63" s="48">
        <f t="shared" si="0"/>
      </c>
      <c r="C63" s="49">
        <f t="shared" si="5"/>
      </c>
      <c r="D63" s="49">
        <f t="shared" si="1"/>
      </c>
      <c r="E63" s="49">
        <f t="shared" si="2"/>
      </c>
      <c r="F63" s="49">
        <f t="shared" si="3"/>
      </c>
      <c r="G63" s="49">
        <f t="shared" si="6"/>
      </c>
      <c r="H63" s="145"/>
      <c r="AB63" s="123">
        <v>38139</v>
      </c>
    </row>
    <row r="64" spans="1:28" ht="15">
      <c r="A64" s="41">
        <f t="shared" si="4"/>
      </c>
      <c r="B64" s="42">
        <f t="shared" si="0"/>
      </c>
      <c r="C64" s="43">
        <f t="shared" si="5"/>
      </c>
      <c r="D64" s="43">
        <f t="shared" si="1"/>
      </c>
      <c r="E64" s="43">
        <f t="shared" si="2"/>
      </c>
      <c r="F64" s="43">
        <f t="shared" si="3"/>
      </c>
      <c r="G64" s="43">
        <f t="shared" si="6"/>
      </c>
      <c r="H64" s="107"/>
      <c r="AB64" s="123">
        <v>38169</v>
      </c>
    </row>
    <row r="65" spans="1:28" ht="15">
      <c r="A65" s="44">
        <f t="shared" si="4"/>
      </c>
      <c r="B65" s="45">
        <f t="shared" si="0"/>
      </c>
      <c r="C65" s="46">
        <f t="shared" si="5"/>
      </c>
      <c r="D65" s="46">
        <f t="shared" si="1"/>
      </c>
      <c r="E65" s="46">
        <f t="shared" si="2"/>
      </c>
      <c r="F65" s="46">
        <f t="shared" si="3"/>
      </c>
      <c r="G65" s="46">
        <f t="shared" si="6"/>
      </c>
      <c r="H65" s="107"/>
      <c r="AB65" s="123">
        <v>38200</v>
      </c>
    </row>
    <row r="66" spans="1:28" ht="15">
      <c r="A66" s="47">
        <f t="shared" si="4"/>
      </c>
      <c r="B66" s="48">
        <f t="shared" si="0"/>
      </c>
      <c r="C66" s="49">
        <f t="shared" si="5"/>
      </c>
      <c r="D66" s="49">
        <f t="shared" si="1"/>
      </c>
      <c r="E66" s="49">
        <f t="shared" si="2"/>
      </c>
      <c r="F66" s="49">
        <f t="shared" si="3"/>
      </c>
      <c r="G66" s="49">
        <f t="shared" si="6"/>
      </c>
      <c r="H66" s="140"/>
      <c r="AB66" s="123">
        <v>38231</v>
      </c>
    </row>
    <row r="67" spans="1:28" ht="15">
      <c r="A67" s="44">
        <f t="shared" si="4"/>
      </c>
      <c r="B67" s="45">
        <f t="shared" si="0"/>
      </c>
      <c r="C67" s="46">
        <f t="shared" si="5"/>
      </c>
      <c r="D67" s="46">
        <f t="shared" si="1"/>
      </c>
      <c r="E67" s="46">
        <f t="shared" si="2"/>
      </c>
      <c r="F67" s="46">
        <f t="shared" si="3"/>
      </c>
      <c r="G67" s="46">
        <f t="shared" si="6"/>
      </c>
      <c r="H67" s="140"/>
      <c r="AB67" s="123">
        <v>38261</v>
      </c>
    </row>
    <row r="68" spans="1:28" ht="15">
      <c r="A68" s="44">
        <f t="shared" si="4"/>
      </c>
      <c r="B68" s="45">
        <f t="shared" si="0"/>
      </c>
      <c r="C68" s="46">
        <f t="shared" si="5"/>
      </c>
      <c r="D68" s="46">
        <f t="shared" si="1"/>
      </c>
      <c r="E68" s="46">
        <f t="shared" si="2"/>
      </c>
      <c r="F68" s="46">
        <f t="shared" si="3"/>
      </c>
      <c r="G68" s="46">
        <f t="shared" si="6"/>
      </c>
      <c r="H68" s="140"/>
      <c r="AB68" s="123">
        <v>38292</v>
      </c>
    </row>
    <row r="69" spans="1:28" ht="15">
      <c r="A69" s="47">
        <f t="shared" si="4"/>
      </c>
      <c r="B69" s="48">
        <f t="shared" si="0"/>
      </c>
      <c r="C69" s="49">
        <f t="shared" si="5"/>
      </c>
      <c r="D69" s="49">
        <f t="shared" si="1"/>
      </c>
      <c r="E69" s="49">
        <f t="shared" si="2"/>
      </c>
      <c r="F69" s="49">
        <f t="shared" si="3"/>
      </c>
      <c r="G69" s="49">
        <f t="shared" si="6"/>
      </c>
      <c r="H69" s="140"/>
      <c r="K69" s="1"/>
      <c r="L69" s="1"/>
      <c r="M69" s="147"/>
      <c r="AB69" s="123">
        <v>38322</v>
      </c>
    </row>
    <row r="70" spans="1:28" ht="15">
      <c r="A70" s="44">
        <f t="shared" si="4"/>
      </c>
      <c r="B70" s="45">
        <f t="shared" si="0"/>
      </c>
      <c r="C70" s="46">
        <f t="shared" si="5"/>
      </c>
      <c r="D70" s="46">
        <f t="shared" si="1"/>
      </c>
      <c r="E70" s="46">
        <f t="shared" si="2"/>
      </c>
      <c r="F70" s="46">
        <f t="shared" si="3"/>
      </c>
      <c r="G70" s="46">
        <f t="shared" si="6"/>
      </c>
      <c r="H70" s="142"/>
      <c r="M70" s="138"/>
      <c r="AB70" s="123">
        <v>38353</v>
      </c>
    </row>
    <row r="71" spans="1:28" ht="15">
      <c r="A71" s="44">
        <f t="shared" si="4"/>
      </c>
      <c r="B71" s="45">
        <f t="shared" si="0"/>
      </c>
      <c r="C71" s="46">
        <f t="shared" si="5"/>
      </c>
      <c r="D71" s="46">
        <f t="shared" si="1"/>
      </c>
      <c r="E71" s="46">
        <f t="shared" si="2"/>
      </c>
      <c r="F71" s="46">
        <f t="shared" si="3"/>
      </c>
      <c r="G71" s="46">
        <f t="shared" si="6"/>
      </c>
      <c r="M71" s="1"/>
      <c r="AB71" s="123">
        <v>38384</v>
      </c>
    </row>
    <row r="72" spans="1:28" ht="15">
      <c r="A72" s="47">
        <f t="shared" si="4"/>
      </c>
      <c r="B72" s="48">
        <f t="shared" si="0"/>
      </c>
      <c r="C72" s="49">
        <f t="shared" si="5"/>
      </c>
      <c r="D72" s="49">
        <f t="shared" si="1"/>
      </c>
      <c r="E72" s="49">
        <f t="shared" si="2"/>
      </c>
      <c r="F72" s="49">
        <f t="shared" si="3"/>
      </c>
      <c r="G72" s="49">
        <f t="shared" si="6"/>
      </c>
      <c r="AB72" s="123">
        <v>38412</v>
      </c>
    </row>
    <row r="73" spans="1:28" ht="15">
      <c r="A73" s="44">
        <f t="shared" si="4"/>
      </c>
      <c r="B73" s="45">
        <f t="shared" si="0"/>
      </c>
      <c r="C73" s="46">
        <f t="shared" si="5"/>
      </c>
      <c r="D73" s="46">
        <f t="shared" si="1"/>
      </c>
      <c r="E73" s="46">
        <f t="shared" si="2"/>
      </c>
      <c r="F73" s="46">
        <f t="shared" si="3"/>
      </c>
      <c r="G73" s="46">
        <f t="shared" si="6"/>
      </c>
      <c r="AB73" s="123">
        <v>38443</v>
      </c>
    </row>
    <row r="74" spans="1:28" ht="15">
      <c r="A74" s="44">
        <f aca="true" t="shared" si="7" ref="A74:A89">payment.Num</f>
      </c>
      <c r="B74" s="45">
        <f aca="true" t="shared" si="8" ref="B74:B89">Show.Date</f>
      </c>
      <c r="C74" s="46">
        <f aca="true" t="shared" si="9" ref="C74:C89">Beg.Bal</f>
      </c>
      <c r="D74" s="46">
        <f aca="true" t="shared" si="10" ref="D74:D89">Interest</f>
      </c>
      <c r="E74" s="46">
        <f aca="true" t="shared" si="11" ref="E74:E89">Principal</f>
      </c>
      <c r="F74" s="46">
        <f aca="true" t="shared" si="12" ref="F74:F89">Ending.Balance</f>
      </c>
      <c r="G74" s="46">
        <f aca="true" t="shared" si="13" ref="G74:G89">Cum.Interest</f>
      </c>
      <c r="AB74" s="123">
        <v>38473</v>
      </c>
    </row>
    <row r="75" spans="1:28" ht="15">
      <c r="A75" s="47">
        <f t="shared" si="7"/>
      </c>
      <c r="B75" s="48">
        <f t="shared" si="8"/>
      </c>
      <c r="C75" s="49">
        <f t="shared" si="9"/>
      </c>
      <c r="D75" s="49">
        <f t="shared" si="10"/>
      </c>
      <c r="E75" s="49">
        <f t="shared" si="11"/>
      </c>
      <c r="F75" s="49">
        <f t="shared" si="12"/>
      </c>
      <c r="G75" s="49">
        <f t="shared" si="13"/>
      </c>
      <c r="AB75" s="123">
        <v>38504</v>
      </c>
    </row>
    <row r="76" spans="1:28" ht="15">
      <c r="A76" s="44">
        <f t="shared" si="7"/>
      </c>
      <c r="B76" s="45">
        <f t="shared" si="8"/>
      </c>
      <c r="C76" s="46">
        <f t="shared" si="9"/>
      </c>
      <c r="D76" s="46">
        <f t="shared" si="10"/>
      </c>
      <c r="E76" s="46">
        <f t="shared" si="11"/>
      </c>
      <c r="F76" s="46">
        <f t="shared" si="12"/>
      </c>
      <c r="G76" s="46">
        <f t="shared" si="13"/>
      </c>
      <c r="AB76" s="123">
        <v>38534</v>
      </c>
    </row>
    <row r="77" spans="1:28" ht="15">
      <c r="A77" s="44">
        <f t="shared" si="7"/>
      </c>
      <c r="B77" s="45">
        <f t="shared" si="8"/>
      </c>
      <c r="C77" s="46">
        <f t="shared" si="9"/>
      </c>
      <c r="D77" s="46">
        <f t="shared" si="10"/>
      </c>
      <c r="E77" s="46">
        <f t="shared" si="11"/>
      </c>
      <c r="F77" s="46">
        <f t="shared" si="12"/>
      </c>
      <c r="G77" s="46">
        <f t="shared" si="13"/>
      </c>
      <c r="AB77" s="123">
        <v>38565</v>
      </c>
    </row>
    <row r="78" spans="1:28" ht="15">
      <c r="A78" s="47">
        <f t="shared" si="7"/>
      </c>
      <c r="B78" s="48">
        <f t="shared" si="8"/>
      </c>
      <c r="C78" s="49">
        <f t="shared" si="9"/>
      </c>
      <c r="D78" s="49">
        <f t="shared" si="10"/>
      </c>
      <c r="E78" s="49">
        <f t="shared" si="11"/>
      </c>
      <c r="F78" s="49">
        <f t="shared" si="12"/>
      </c>
      <c r="G78" s="49">
        <f t="shared" si="13"/>
      </c>
      <c r="AB78" s="123">
        <v>38596</v>
      </c>
    </row>
    <row r="79" spans="1:28" ht="15">
      <c r="A79" s="44">
        <f t="shared" si="7"/>
      </c>
      <c r="B79" s="45">
        <f t="shared" si="8"/>
      </c>
      <c r="C79" s="46">
        <f t="shared" si="9"/>
      </c>
      <c r="D79" s="46">
        <f t="shared" si="10"/>
      </c>
      <c r="E79" s="46">
        <f t="shared" si="11"/>
      </c>
      <c r="F79" s="46">
        <f t="shared" si="12"/>
      </c>
      <c r="G79" s="46">
        <f t="shared" si="13"/>
      </c>
      <c r="AB79" s="123">
        <v>38626</v>
      </c>
    </row>
    <row r="80" spans="1:28" ht="15">
      <c r="A80" s="44">
        <f t="shared" si="7"/>
      </c>
      <c r="B80" s="45">
        <f t="shared" si="8"/>
      </c>
      <c r="C80" s="46">
        <f t="shared" si="9"/>
      </c>
      <c r="D80" s="46">
        <f t="shared" si="10"/>
      </c>
      <c r="E80" s="46">
        <f t="shared" si="11"/>
      </c>
      <c r="F80" s="46">
        <f t="shared" si="12"/>
      </c>
      <c r="G80" s="46">
        <f t="shared" si="13"/>
      </c>
      <c r="AB80" s="123">
        <v>38657</v>
      </c>
    </row>
    <row r="81" spans="1:28" ht="15">
      <c r="A81" s="47">
        <f t="shared" si="7"/>
      </c>
      <c r="B81" s="48">
        <f t="shared" si="8"/>
      </c>
      <c r="C81" s="49">
        <f t="shared" si="9"/>
      </c>
      <c r="D81" s="49">
        <f t="shared" si="10"/>
      </c>
      <c r="E81" s="49">
        <f t="shared" si="11"/>
      </c>
      <c r="F81" s="49">
        <f t="shared" si="12"/>
      </c>
      <c r="G81" s="49">
        <f t="shared" si="13"/>
      </c>
      <c r="AB81" s="123">
        <v>38687</v>
      </c>
    </row>
    <row r="82" spans="1:28" ht="15">
      <c r="A82" s="44">
        <f t="shared" si="7"/>
      </c>
      <c r="B82" s="45">
        <f t="shared" si="8"/>
      </c>
      <c r="C82" s="46">
        <f t="shared" si="9"/>
      </c>
      <c r="D82" s="46">
        <f t="shared" si="10"/>
      </c>
      <c r="E82" s="46">
        <f t="shared" si="11"/>
      </c>
      <c r="F82" s="46">
        <f t="shared" si="12"/>
      </c>
      <c r="G82" s="46">
        <f t="shared" si="13"/>
      </c>
      <c r="AB82" s="123">
        <v>38718</v>
      </c>
    </row>
    <row r="83" spans="1:28" ht="15">
      <c r="A83" s="44">
        <f t="shared" si="7"/>
      </c>
      <c r="B83" s="45">
        <f t="shared" si="8"/>
      </c>
      <c r="C83" s="46">
        <f t="shared" si="9"/>
      </c>
      <c r="D83" s="46">
        <f t="shared" si="10"/>
      </c>
      <c r="E83" s="46">
        <f t="shared" si="11"/>
      </c>
      <c r="F83" s="46">
        <f t="shared" si="12"/>
      </c>
      <c r="G83" s="46">
        <f t="shared" si="13"/>
      </c>
      <c r="AB83" s="123">
        <v>38749</v>
      </c>
    </row>
    <row r="84" spans="1:28" ht="15">
      <c r="A84" s="47">
        <f t="shared" si="7"/>
      </c>
      <c r="B84" s="48">
        <f t="shared" si="8"/>
      </c>
      <c r="C84" s="49">
        <f t="shared" si="9"/>
      </c>
      <c r="D84" s="49">
        <f t="shared" si="10"/>
      </c>
      <c r="E84" s="49">
        <f t="shared" si="11"/>
      </c>
      <c r="F84" s="49">
        <f t="shared" si="12"/>
      </c>
      <c r="G84" s="49">
        <f t="shared" si="13"/>
      </c>
      <c r="AB84" s="123">
        <v>38777</v>
      </c>
    </row>
    <row r="85" spans="1:28" ht="15">
      <c r="A85" s="41">
        <f t="shared" si="7"/>
      </c>
      <c r="B85" s="42">
        <f t="shared" si="8"/>
      </c>
      <c r="C85" s="43">
        <f t="shared" si="9"/>
      </c>
      <c r="D85" s="43">
        <f t="shared" si="10"/>
      </c>
      <c r="E85" s="43">
        <f t="shared" si="11"/>
      </c>
      <c r="F85" s="43">
        <f t="shared" si="12"/>
      </c>
      <c r="G85" s="43">
        <f t="shared" si="13"/>
      </c>
      <c r="AB85" s="123">
        <v>38808</v>
      </c>
    </row>
    <row r="86" spans="1:28" ht="15">
      <c r="A86" s="44">
        <f t="shared" si="7"/>
      </c>
      <c r="B86" s="45">
        <f t="shared" si="8"/>
      </c>
      <c r="C86" s="46">
        <f t="shared" si="9"/>
      </c>
      <c r="D86" s="46">
        <f t="shared" si="10"/>
      </c>
      <c r="E86" s="46">
        <f t="shared" si="11"/>
      </c>
      <c r="F86" s="46">
        <f t="shared" si="12"/>
      </c>
      <c r="G86" s="46">
        <f t="shared" si="13"/>
      </c>
      <c r="AB86" s="123">
        <v>38838</v>
      </c>
    </row>
    <row r="87" spans="1:28" ht="15">
      <c r="A87" s="47">
        <f t="shared" si="7"/>
      </c>
      <c r="B87" s="48">
        <f t="shared" si="8"/>
      </c>
      <c r="C87" s="49">
        <f t="shared" si="9"/>
      </c>
      <c r="D87" s="49">
        <f t="shared" si="10"/>
      </c>
      <c r="E87" s="49">
        <f t="shared" si="11"/>
      </c>
      <c r="F87" s="49">
        <f t="shared" si="12"/>
      </c>
      <c r="G87" s="49">
        <f t="shared" si="13"/>
      </c>
      <c r="AB87" s="123">
        <v>38869</v>
      </c>
    </row>
    <row r="88" spans="1:28" ht="15">
      <c r="A88" s="41">
        <f t="shared" si="7"/>
      </c>
      <c r="B88" s="42">
        <f t="shared" si="8"/>
      </c>
      <c r="C88" s="43">
        <f t="shared" si="9"/>
      </c>
      <c r="D88" s="43">
        <f t="shared" si="10"/>
      </c>
      <c r="E88" s="43">
        <f t="shared" si="11"/>
      </c>
      <c r="F88" s="43">
        <f t="shared" si="12"/>
      </c>
      <c r="G88" s="43">
        <f t="shared" si="13"/>
      </c>
      <c r="AB88" s="123">
        <v>38899</v>
      </c>
    </row>
    <row r="89" spans="1:28" ht="15">
      <c r="A89" s="44">
        <f t="shared" si="7"/>
      </c>
      <c r="B89" s="45">
        <f t="shared" si="8"/>
      </c>
      <c r="C89" s="46">
        <f t="shared" si="9"/>
      </c>
      <c r="D89" s="46">
        <f t="shared" si="10"/>
      </c>
      <c r="E89" s="46">
        <f t="shared" si="11"/>
      </c>
      <c r="F89" s="46">
        <f t="shared" si="12"/>
      </c>
      <c r="G89" s="46">
        <f t="shared" si="13"/>
      </c>
      <c r="AB89" s="123">
        <v>38930</v>
      </c>
    </row>
    <row r="90" spans="1:28" ht="15">
      <c r="A90" s="47">
        <f aca="true" t="shared" si="14" ref="A90:A105">payment.Num</f>
      </c>
      <c r="B90" s="48">
        <f aca="true" t="shared" si="15" ref="B90:B105">Show.Date</f>
      </c>
      <c r="C90" s="49">
        <f aca="true" t="shared" si="16" ref="C90:C105">Beg.Bal</f>
      </c>
      <c r="D90" s="49">
        <f aca="true" t="shared" si="17" ref="D90:D105">Interest</f>
      </c>
      <c r="E90" s="49">
        <f aca="true" t="shared" si="18" ref="E90:E105">Principal</f>
      </c>
      <c r="F90" s="49">
        <f aca="true" t="shared" si="19" ref="F90:F105">Ending.Balance</f>
      </c>
      <c r="G90" s="49">
        <f aca="true" t="shared" si="20" ref="G90:G105">Cum.Interest</f>
      </c>
      <c r="AB90" s="123">
        <v>38961</v>
      </c>
    </row>
    <row r="91" spans="1:28" ht="15">
      <c r="A91" s="44">
        <f t="shared" si="14"/>
      </c>
      <c r="B91" s="45">
        <f t="shared" si="15"/>
      </c>
      <c r="C91" s="46">
        <f t="shared" si="16"/>
      </c>
      <c r="D91" s="46">
        <f t="shared" si="17"/>
      </c>
      <c r="E91" s="46">
        <f t="shared" si="18"/>
      </c>
      <c r="F91" s="46">
        <f t="shared" si="19"/>
      </c>
      <c r="G91" s="46">
        <f t="shared" si="20"/>
      </c>
      <c r="AB91" s="123">
        <v>38991</v>
      </c>
    </row>
    <row r="92" spans="1:28" ht="15">
      <c r="A92" s="44">
        <f t="shared" si="14"/>
      </c>
      <c r="B92" s="45">
        <f t="shared" si="15"/>
      </c>
      <c r="C92" s="46">
        <f t="shared" si="16"/>
      </c>
      <c r="D92" s="46">
        <f t="shared" si="17"/>
      </c>
      <c r="E92" s="46">
        <f t="shared" si="18"/>
      </c>
      <c r="F92" s="46">
        <f t="shared" si="19"/>
      </c>
      <c r="G92" s="46">
        <f t="shared" si="20"/>
      </c>
      <c r="AB92" s="123">
        <v>39022</v>
      </c>
    </row>
    <row r="93" spans="1:28" ht="15">
      <c r="A93" s="47">
        <f t="shared" si="14"/>
      </c>
      <c r="B93" s="48">
        <f t="shared" si="15"/>
      </c>
      <c r="C93" s="49">
        <f t="shared" si="16"/>
      </c>
      <c r="D93" s="49">
        <f t="shared" si="17"/>
      </c>
      <c r="E93" s="49">
        <f t="shared" si="18"/>
      </c>
      <c r="F93" s="49">
        <f t="shared" si="19"/>
      </c>
      <c r="G93" s="49">
        <f t="shared" si="20"/>
      </c>
      <c r="AB93" s="123">
        <v>39052</v>
      </c>
    </row>
    <row r="94" spans="1:28" ht="15">
      <c r="A94" s="44">
        <f t="shared" si="14"/>
      </c>
      <c r="B94" s="45">
        <f t="shared" si="15"/>
      </c>
      <c r="C94" s="46">
        <f t="shared" si="16"/>
      </c>
      <c r="D94" s="46">
        <f t="shared" si="17"/>
      </c>
      <c r="E94" s="46">
        <f t="shared" si="18"/>
      </c>
      <c r="F94" s="46">
        <f t="shared" si="19"/>
      </c>
      <c r="G94" s="46">
        <f t="shared" si="20"/>
      </c>
      <c r="AB94" s="123">
        <v>39083</v>
      </c>
    </row>
    <row r="95" spans="1:28" ht="15">
      <c r="A95" s="44">
        <f t="shared" si="14"/>
      </c>
      <c r="B95" s="45">
        <f t="shared" si="15"/>
      </c>
      <c r="C95" s="46">
        <f t="shared" si="16"/>
      </c>
      <c r="D95" s="46">
        <f t="shared" si="17"/>
      </c>
      <c r="E95" s="46">
        <f t="shared" si="18"/>
      </c>
      <c r="F95" s="46">
        <f t="shared" si="19"/>
      </c>
      <c r="G95" s="46">
        <f t="shared" si="20"/>
      </c>
      <c r="AB95" s="123">
        <v>39114</v>
      </c>
    </row>
    <row r="96" spans="1:28" ht="15">
      <c r="A96" s="47">
        <f t="shared" si="14"/>
      </c>
      <c r="B96" s="48">
        <f t="shared" si="15"/>
      </c>
      <c r="C96" s="49">
        <f t="shared" si="16"/>
      </c>
      <c r="D96" s="49">
        <f t="shared" si="17"/>
      </c>
      <c r="E96" s="49">
        <f t="shared" si="18"/>
      </c>
      <c r="F96" s="49">
        <f t="shared" si="19"/>
      </c>
      <c r="G96" s="49">
        <f t="shared" si="20"/>
      </c>
      <c r="AB96" s="123">
        <v>39142</v>
      </c>
    </row>
    <row r="97" spans="1:28" ht="15">
      <c r="A97" s="44">
        <f t="shared" si="14"/>
      </c>
      <c r="B97" s="45">
        <f t="shared" si="15"/>
      </c>
      <c r="C97" s="46">
        <f t="shared" si="16"/>
      </c>
      <c r="D97" s="46">
        <f t="shared" si="17"/>
      </c>
      <c r="E97" s="46">
        <f t="shared" si="18"/>
      </c>
      <c r="F97" s="46">
        <f t="shared" si="19"/>
      </c>
      <c r="G97" s="46">
        <f t="shared" si="20"/>
      </c>
      <c r="AB97" s="123">
        <v>39173</v>
      </c>
    </row>
    <row r="98" spans="1:28" ht="15">
      <c r="A98" s="44">
        <f t="shared" si="14"/>
      </c>
      <c r="B98" s="45">
        <f t="shared" si="15"/>
      </c>
      <c r="C98" s="46">
        <f t="shared" si="16"/>
      </c>
      <c r="D98" s="46">
        <f t="shared" si="17"/>
      </c>
      <c r="E98" s="46">
        <f t="shared" si="18"/>
      </c>
      <c r="F98" s="46">
        <f t="shared" si="19"/>
      </c>
      <c r="G98" s="46">
        <f t="shared" si="20"/>
      </c>
      <c r="AB98" s="123">
        <v>39203</v>
      </c>
    </row>
    <row r="99" spans="1:28" ht="15">
      <c r="A99" s="47">
        <f t="shared" si="14"/>
      </c>
      <c r="B99" s="48">
        <f t="shared" si="15"/>
      </c>
      <c r="C99" s="49">
        <f t="shared" si="16"/>
      </c>
      <c r="D99" s="49">
        <f t="shared" si="17"/>
      </c>
      <c r="E99" s="49">
        <f t="shared" si="18"/>
      </c>
      <c r="F99" s="49">
        <f t="shared" si="19"/>
      </c>
      <c r="G99" s="49">
        <f t="shared" si="20"/>
      </c>
      <c r="AB99" s="123">
        <v>39234</v>
      </c>
    </row>
    <row r="100" spans="1:28" ht="15">
      <c r="A100" s="44">
        <f t="shared" si="14"/>
      </c>
      <c r="B100" s="45">
        <f t="shared" si="15"/>
      </c>
      <c r="C100" s="46">
        <f t="shared" si="16"/>
      </c>
      <c r="D100" s="46">
        <f t="shared" si="17"/>
      </c>
      <c r="E100" s="46">
        <f t="shared" si="18"/>
      </c>
      <c r="F100" s="46">
        <f t="shared" si="19"/>
      </c>
      <c r="G100" s="46">
        <f t="shared" si="20"/>
      </c>
      <c r="AB100" s="123">
        <v>39264</v>
      </c>
    </row>
    <row r="101" spans="1:28" ht="15">
      <c r="A101" s="44">
        <f t="shared" si="14"/>
      </c>
      <c r="B101" s="45">
        <f t="shared" si="15"/>
      </c>
      <c r="C101" s="46">
        <f t="shared" si="16"/>
      </c>
      <c r="D101" s="46">
        <f t="shared" si="17"/>
      </c>
      <c r="E101" s="46">
        <f t="shared" si="18"/>
      </c>
      <c r="F101" s="46">
        <f t="shared" si="19"/>
      </c>
      <c r="G101" s="46">
        <f t="shared" si="20"/>
      </c>
      <c r="AB101" s="123">
        <v>39295</v>
      </c>
    </row>
    <row r="102" spans="1:28" ht="15">
      <c r="A102" s="47">
        <f t="shared" si="14"/>
      </c>
      <c r="B102" s="48">
        <f t="shared" si="15"/>
      </c>
      <c r="C102" s="49">
        <f t="shared" si="16"/>
      </c>
      <c r="D102" s="49">
        <f t="shared" si="17"/>
      </c>
      <c r="E102" s="49">
        <f t="shared" si="18"/>
      </c>
      <c r="F102" s="49">
        <f t="shared" si="19"/>
      </c>
      <c r="G102" s="49">
        <f t="shared" si="20"/>
      </c>
      <c r="AB102" s="123">
        <v>39326</v>
      </c>
    </row>
    <row r="103" spans="1:28" ht="15">
      <c r="A103" s="44">
        <f t="shared" si="14"/>
      </c>
      <c r="B103" s="45">
        <f t="shared" si="15"/>
      </c>
      <c r="C103" s="46">
        <f t="shared" si="16"/>
      </c>
      <c r="D103" s="46">
        <f t="shared" si="17"/>
      </c>
      <c r="E103" s="46">
        <f t="shared" si="18"/>
      </c>
      <c r="F103" s="46">
        <f t="shared" si="19"/>
      </c>
      <c r="G103" s="46">
        <f t="shared" si="20"/>
      </c>
      <c r="AB103" s="123">
        <v>39356</v>
      </c>
    </row>
    <row r="104" spans="1:28" ht="15">
      <c r="A104" s="44">
        <f t="shared" si="14"/>
      </c>
      <c r="B104" s="45">
        <f t="shared" si="15"/>
      </c>
      <c r="C104" s="46">
        <f t="shared" si="16"/>
      </c>
      <c r="D104" s="46">
        <f t="shared" si="17"/>
      </c>
      <c r="E104" s="46">
        <f t="shared" si="18"/>
      </c>
      <c r="F104" s="46">
        <f t="shared" si="19"/>
      </c>
      <c r="G104" s="46">
        <f t="shared" si="20"/>
      </c>
      <c r="AB104" s="123">
        <v>39387</v>
      </c>
    </row>
    <row r="105" spans="1:28" ht="15">
      <c r="A105" s="47">
        <f t="shared" si="14"/>
      </c>
      <c r="B105" s="48">
        <f t="shared" si="15"/>
      </c>
      <c r="C105" s="49">
        <f t="shared" si="16"/>
      </c>
      <c r="D105" s="49">
        <f t="shared" si="17"/>
      </c>
      <c r="E105" s="49">
        <f t="shared" si="18"/>
      </c>
      <c r="F105" s="49">
        <f t="shared" si="19"/>
      </c>
      <c r="G105" s="49">
        <f t="shared" si="20"/>
      </c>
      <c r="AB105" s="123">
        <v>39417</v>
      </c>
    </row>
    <row r="106" spans="1:28" ht="15">
      <c r="A106" s="44">
        <f aca="true" t="shared" si="21" ref="A106:A121">payment.Num</f>
      </c>
      <c r="B106" s="45">
        <f aca="true" t="shared" si="22" ref="B106:B121">Show.Date</f>
      </c>
      <c r="C106" s="46">
        <f aca="true" t="shared" si="23" ref="C106:C121">Beg.Bal</f>
      </c>
      <c r="D106" s="46">
        <f aca="true" t="shared" si="24" ref="D106:D121">Interest</f>
      </c>
      <c r="E106" s="46">
        <f aca="true" t="shared" si="25" ref="E106:E121">Principal</f>
      </c>
      <c r="F106" s="46">
        <f aca="true" t="shared" si="26" ref="F106:F121">Ending.Balance</f>
      </c>
      <c r="G106" s="46">
        <f aca="true" t="shared" si="27" ref="G106:G121">Cum.Interest</f>
      </c>
      <c r="AB106" s="123">
        <v>39448</v>
      </c>
    </row>
    <row r="107" spans="1:28" ht="15">
      <c r="A107" s="44">
        <f t="shared" si="21"/>
      </c>
      <c r="B107" s="45">
        <f t="shared" si="22"/>
      </c>
      <c r="C107" s="46">
        <f t="shared" si="23"/>
      </c>
      <c r="D107" s="46">
        <f t="shared" si="24"/>
      </c>
      <c r="E107" s="46">
        <f t="shared" si="25"/>
      </c>
      <c r="F107" s="46">
        <f t="shared" si="26"/>
      </c>
      <c r="G107" s="46">
        <f t="shared" si="27"/>
      </c>
      <c r="AB107" s="123">
        <v>39479</v>
      </c>
    </row>
    <row r="108" spans="1:28" ht="15">
      <c r="A108" s="47">
        <f t="shared" si="21"/>
      </c>
      <c r="B108" s="48">
        <f t="shared" si="22"/>
      </c>
      <c r="C108" s="49">
        <f t="shared" si="23"/>
      </c>
      <c r="D108" s="49">
        <f t="shared" si="24"/>
      </c>
      <c r="E108" s="49">
        <f t="shared" si="25"/>
      </c>
      <c r="F108" s="49">
        <f t="shared" si="26"/>
      </c>
      <c r="G108" s="49">
        <f t="shared" si="27"/>
      </c>
      <c r="AB108" s="123">
        <v>39508</v>
      </c>
    </row>
    <row r="109" spans="1:28" ht="15">
      <c r="A109" s="41">
        <f t="shared" si="21"/>
      </c>
      <c r="B109" s="42">
        <f t="shared" si="22"/>
      </c>
      <c r="C109" s="43">
        <f t="shared" si="23"/>
      </c>
      <c r="D109" s="43">
        <f t="shared" si="24"/>
      </c>
      <c r="E109" s="43">
        <f t="shared" si="25"/>
      </c>
      <c r="F109" s="43">
        <f t="shared" si="26"/>
      </c>
      <c r="G109" s="43">
        <f t="shared" si="27"/>
      </c>
      <c r="AB109" s="123">
        <v>39539</v>
      </c>
    </row>
    <row r="110" spans="1:28" ht="15">
      <c r="A110" s="44">
        <f t="shared" si="21"/>
      </c>
      <c r="B110" s="45">
        <f t="shared" si="22"/>
      </c>
      <c r="C110" s="46">
        <f t="shared" si="23"/>
      </c>
      <c r="D110" s="46">
        <f t="shared" si="24"/>
      </c>
      <c r="E110" s="46">
        <f t="shared" si="25"/>
      </c>
      <c r="F110" s="46">
        <f t="shared" si="26"/>
      </c>
      <c r="G110" s="46">
        <f t="shared" si="27"/>
      </c>
      <c r="AB110" s="123">
        <v>39569</v>
      </c>
    </row>
    <row r="111" spans="1:28" ht="15">
      <c r="A111" s="47">
        <f t="shared" si="21"/>
      </c>
      <c r="B111" s="48">
        <f t="shared" si="22"/>
      </c>
      <c r="C111" s="49">
        <f t="shared" si="23"/>
      </c>
      <c r="D111" s="49">
        <f t="shared" si="24"/>
      </c>
      <c r="E111" s="49">
        <f t="shared" si="25"/>
      </c>
      <c r="F111" s="49">
        <f t="shared" si="26"/>
      </c>
      <c r="G111" s="49">
        <f t="shared" si="27"/>
      </c>
      <c r="AB111" s="123">
        <v>39600</v>
      </c>
    </row>
    <row r="112" spans="1:28" ht="15">
      <c r="A112" s="41">
        <f t="shared" si="21"/>
      </c>
      <c r="B112" s="42">
        <f t="shared" si="22"/>
      </c>
      <c r="C112" s="43">
        <f t="shared" si="23"/>
      </c>
      <c r="D112" s="43">
        <f t="shared" si="24"/>
      </c>
      <c r="E112" s="43">
        <f t="shared" si="25"/>
      </c>
      <c r="F112" s="43">
        <f t="shared" si="26"/>
      </c>
      <c r="G112" s="43">
        <f t="shared" si="27"/>
      </c>
      <c r="AB112" s="123">
        <v>39630</v>
      </c>
    </row>
    <row r="113" spans="1:28" ht="15">
      <c r="A113" s="44">
        <f t="shared" si="21"/>
      </c>
      <c r="B113" s="45">
        <f t="shared" si="22"/>
      </c>
      <c r="C113" s="46">
        <f t="shared" si="23"/>
      </c>
      <c r="D113" s="46">
        <f t="shared" si="24"/>
      </c>
      <c r="E113" s="46">
        <f t="shared" si="25"/>
      </c>
      <c r="F113" s="46">
        <f t="shared" si="26"/>
      </c>
      <c r="G113" s="46">
        <f t="shared" si="27"/>
      </c>
      <c r="AB113" s="123">
        <v>39661</v>
      </c>
    </row>
    <row r="114" spans="1:28" ht="15">
      <c r="A114" s="47">
        <f t="shared" si="21"/>
      </c>
      <c r="B114" s="48">
        <f t="shared" si="22"/>
      </c>
      <c r="C114" s="49">
        <f t="shared" si="23"/>
      </c>
      <c r="D114" s="49">
        <f t="shared" si="24"/>
      </c>
      <c r="E114" s="49">
        <f t="shared" si="25"/>
      </c>
      <c r="F114" s="49">
        <f t="shared" si="26"/>
      </c>
      <c r="G114" s="49">
        <f t="shared" si="27"/>
      </c>
      <c r="AB114" s="123">
        <v>39692</v>
      </c>
    </row>
    <row r="115" spans="1:28" ht="15">
      <c r="A115" s="44">
        <f t="shared" si="21"/>
      </c>
      <c r="B115" s="45">
        <f t="shared" si="22"/>
      </c>
      <c r="C115" s="46">
        <f t="shared" si="23"/>
      </c>
      <c r="D115" s="46">
        <f t="shared" si="24"/>
      </c>
      <c r="E115" s="46">
        <f t="shared" si="25"/>
      </c>
      <c r="F115" s="46">
        <f t="shared" si="26"/>
      </c>
      <c r="G115" s="46">
        <f t="shared" si="27"/>
      </c>
      <c r="AB115" s="123">
        <v>39722</v>
      </c>
    </row>
    <row r="116" spans="1:28" ht="15">
      <c r="A116" s="44">
        <f t="shared" si="21"/>
      </c>
      <c r="B116" s="45">
        <f t="shared" si="22"/>
      </c>
      <c r="C116" s="46">
        <f t="shared" si="23"/>
      </c>
      <c r="D116" s="46">
        <f t="shared" si="24"/>
      </c>
      <c r="E116" s="46">
        <f t="shared" si="25"/>
      </c>
      <c r="F116" s="46">
        <f t="shared" si="26"/>
      </c>
      <c r="G116" s="46">
        <f t="shared" si="27"/>
      </c>
      <c r="AB116" s="123">
        <v>39753</v>
      </c>
    </row>
    <row r="117" spans="1:28" ht="15">
      <c r="A117" s="47">
        <f t="shared" si="21"/>
      </c>
      <c r="B117" s="48">
        <f t="shared" si="22"/>
      </c>
      <c r="C117" s="49">
        <f t="shared" si="23"/>
      </c>
      <c r="D117" s="49">
        <f t="shared" si="24"/>
      </c>
      <c r="E117" s="49">
        <f t="shared" si="25"/>
      </c>
      <c r="F117" s="49">
        <f t="shared" si="26"/>
      </c>
      <c r="G117" s="49">
        <f t="shared" si="27"/>
      </c>
      <c r="AB117" s="123">
        <v>39783</v>
      </c>
    </row>
    <row r="118" spans="1:28" ht="15">
      <c r="A118" s="44">
        <f t="shared" si="21"/>
      </c>
      <c r="B118" s="45">
        <f t="shared" si="22"/>
      </c>
      <c r="C118" s="46">
        <f t="shared" si="23"/>
      </c>
      <c r="D118" s="46">
        <f t="shared" si="24"/>
      </c>
      <c r="E118" s="46">
        <f t="shared" si="25"/>
      </c>
      <c r="F118" s="46">
        <f t="shared" si="26"/>
      </c>
      <c r="G118" s="46">
        <f t="shared" si="27"/>
      </c>
      <c r="AB118" s="123">
        <v>39814</v>
      </c>
    </row>
    <row r="119" spans="1:28" ht="15">
      <c r="A119" s="44">
        <f t="shared" si="21"/>
      </c>
      <c r="B119" s="45">
        <f t="shared" si="22"/>
      </c>
      <c r="C119" s="46">
        <f t="shared" si="23"/>
      </c>
      <c r="D119" s="46">
        <f t="shared" si="24"/>
      </c>
      <c r="E119" s="46">
        <f t="shared" si="25"/>
      </c>
      <c r="F119" s="46">
        <f t="shared" si="26"/>
      </c>
      <c r="G119" s="46">
        <f t="shared" si="27"/>
      </c>
      <c r="AB119" s="123">
        <v>39845</v>
      </c>
    </row>
    <row r="120" spans="1:28" ht="15">
      <c r="A120" s="47">
        <f t="shared" si="21"/>
      </c>
      <c r="B120" s="48">
        <f t="shared" si="22"/>
      </c>
      <c r="C120" s="49">
        <f t="shared" si="23"/>
      </c>
      <c r="D120" s="49">
        <f t="shared" si="24"/>
      </c>
      <c r="E120" s="49">
        <f t="shared" si="25"/>
      </c>
      <c r="F120" s="49">
        <f t="shared" si="26"/>
      </c>
      <c r="G120" s="49">
        <f t="shared" si="27"/>
      </c>
      <c r="AB120" s="123">
        <v>39873</v>
      </c>
    </row>
    <row r="121" spans="1:28" ht="15">
      <c r="A121" s="44">
        <f t="shared" si="21"/>
      </c>
      <c r="B121" s="45">
        <f t="shared" si="22"/>
      </c>
      <c r="C121" s="46">
        <f t="shared" si="23"/>
      </c>
      <c r="D121" s="46">
        <f t="shared" si="24"/>
      </c>
      <c r="E121" s="46">
        <f t="shared" si="25"/>
      </c>
      <c r="F121" s="46">
        <f t="shared" si="26"/>
      </c>
      <c r="G121" s="46">
        <f t="shared" si="27"/>
      </c>
      <c r="AB121" s="123">
        <v>39904</v>
      </c>
    </row>
    <row r="122" spans="1:28" ht="15">
      <c r="A122" s="44">
        <f aca="true" t="shared" si="28" ref="A122:A137">payment.Num</f>
      </c>
      <c r="B122" s="45">
        <f aca="true" t="shared" si="29" ref="B122:B137">Show.Date</f>
      </c>
      <c r="C122" s="46">
        <f aca="true" t="shared" si="30" ref="C122:C137">Beg.Bal</f>
      </c>
      <c r="D122" s="46">
        <f aca="true" t="shared" si="31" ref="D122:D137">Interest</f>
      </c>
      <c r="E122" s="46">
        <f aca="true" t="shared" si="32" ref="E122:E137">Principal</f>
      </c>
      <c r="F122" s="46">
        <f aca="true" t="shared" si="33" ref="F122:F137">Ending.Balance</f>
      </c>
      <c r="G122" s="46">
        <f aca="true" t="shared" si="34" ref="G122:G137">Cum.Interest</f>
      </c>
      <c r="AB122" s="123">
        <v>39934</v>
      </c>
    </row>
    <row r="123" spans="1:28" ht="15">
      <c r="A123" s="47">
        <f t="shared" si="28"/>
      </c>
      <c r="B123" s="48">
        <f t="shared" si="29"/>
      </c>
      <c r="C123" s="49">
        <f t="shared" si="30"/>
      </c>
      <c r="D123" s="49">
        <f t="shared" si="31"/>
      </c>
      <c r="E123" s="49">
        <f t="shared" si="32"/>
      </c>
      <c r="F123" s="49">
        <f t="shared" si="33"/>
      </c>
      <c r="G123" s="49">
        <f t="shared" si="34"/>
      </c>
      <c r="AB123" s="123">
        <v>39965</v>
      </c>
    </row>
    <row r="124" spans="1:28" ht="15">
      <c r="A124" s="44">
        <f t="shared" si="28"/>
      </c>
      <c r="B124" s="45">
        <f t="shared" si="29"/>
      </c>
      <c r="C124" s="46">
        <f t="shared" si="30"/>
      </c>
      <c r="D124" s="46">
        <f t="shared" si="31"/>
      </c>
      <c r="E124" s="46">
        <f t="shared" si="32"/>
      </c>
      <c r="F124" s="46">
        <f t="shared" si="33"/>
      </c>
      <c r="G124" s="46">
        <f t="shared" si="34"/>
      </c>
      <c r="AB124" s="123">
        <v>39995</v>
      </c>
    </row>
    <row r="125" spans="1:28" ht="15">
      <c r="A125" s="44">
        <f t="shared" si="28"/>
      </c>
      <c r="B125" s="45">
        <f t="shared" si="29"/>
      </c>
      <c r="C125" s="46">
        <f t="shared" si="30"/>
      </c>
      <c r="D125" s="46">
        <f t="shared" si="31"/>
      </c>
      <c r="E125" s="46">
        <f t="shared" si="32"/>
      </c>
      <c r="F125" s="46">
        <f t="shared" si="33"/>
      </c>
      <c r="G125" s="46">
        <f t="shared" si="34"/>
      </c>
      <c r="AB125" s="123">
        <v>40026</v>
      </c>
    </row>
    <row r="126" spans="1:28" ht="15">
      <c r="A126" s="47">
        <f t="shared" si="28"/>
      </c>
      <c r="B126" s="48">
        <f t="shared" si="29"/>
      </c>
      <c r="C126" s="49">
        <f t="shared" si="30"/>
      </c>
      <c r="D126" s="49">
        <f t="shared" si="31"/>
      </c>
      <c r="E126" s="49">
        <f t="shared" si="32"/>
      </c>
      <c r="F126" s="49">
        <f t="shared" si="33"/>
      </c>
      <c r="G126" s="49">
        <f t="shared" si="34"/>
      </c>
      <c r="AB126" s="123">
        <v>40057</v>
      </c>
    </row>
    <row r="127" spans="1:28" ht="15">
      <c r="A127" s="44">
        <f t="shared" si="28"/>
      </c>
      <c r="B127" s="45">
        <f t="shared" si="29"/>
      </c>
      <c r="C127" s="46">
        <f t="shared" si="30"/>
      </c>
      <c r="D127" s="46">
        <f t="shared" si="31"/>
      </c>
      <c r="E127" s="46">
        <f t="shared" si="32"/>
      </c>
      <c r="F127" s="46">
        <f t="shared" si="33"/>
      </c>
      <c r="G127" s="46">
        <f t="shared" si="34"/>
      </c>
      <c r="AB127" s="123">
        <v>40087</v>
      </c>
    </row>
    <row r="128" spans="1:28" ht="15">
      <c r="A128" s="44">
        <f t="shared" si="28"/>
      </c>
      <c r="B128" s="45">
        <f t="shared" si="29"/>
      </c>
      <c r="C128" s="46">
        <f t="shared" si="30"/>
      </c>
      <c r="D128" s="46">
        <f t="shared" si="31"/>
      </c>
      <c r="E128" s="46">
        <f t="shared" si="32"/>
      </c>
      <c r="F128" s="46">
        <f t="shared" si="33"/>
      </c>
      <c r="G128" s="46">
        <f t="shared" si="34"/>
      </c>
      <c r="AB128" s="123">
        <v>40118</v>
      </c>
    </row>
    <row r="129" spans="1:28" ht="15">
      <c r="A129" s="47">
        <f t="shared" si="28"/>
      </c>
      <c r="B129" s="48">
        <f t="shared" si="29"/>
      </c>
      <c r="C129" s="49">
        <f t="shared" si="30"/>
      </c>
      <c r="D129" s="49">
        <f t="shared" si="31"/>
      </c>
      <c r="E129" s="49">
        <f t="shared" si="32"/>
      </c>
      <c r="F129" s="49">
        <f t="shared" si="33"/>
      </c>
      <c r="G129" s="49">
        <f t="shared" si="34"/>
      </c>
      <c r="AB129" s="123">
        <v>40148</v>
      </c>
    </row>
    <row r="130" spans="1:28" ht="15">
      <c r="A130" s="44">
        <f t="shared" si="28"/>
      </c>
      <c r="B130" s="45">
        <f t="shared" si="29"/>
      </c>
      <c r="C130" s="46">
        <f t="shared" si="30"/>
      </c>
      <c r="D130" s="46">
        <f t="shared" si="31"/>
      </c>
      <c r="E130" s="46">
        <f t="shared" si="32"/>
      </c>
      <c r="F130" s="46">
        <f t="shared" si="33"/>
      </c>
      <c r="G130" s="46">
        <f t="shared" si="34"/>
      </c>
      <c r="AB130" s="123">
        <v>40179</v>
      </c>
    </row>
    <row r="131" spans="1:28" ht="15">
      <c r="A131" s="44">
        <f t="shared" si="28"/>
      </c>
      <c r="B131" s="45">
        <f t="shared" si="29"/>
      </c>
      <c r="C131" s="46">
        <f t="shared" si="30"/>
      </c>
      <c r="D131" s="46">
        <f t="shared" si="31"/>
      </c>
      <c r="E131" s="46">
        <f t="shared" si="32"/>
      </c>
      <c r="F131" s="46">
        <f t="shared" si="33"/>
      </c>
      <c r="G131" s="46">
        <f t="shared" si="34"/>
      </c>
      <c r="AB131" s="123">
        <v>40210</v>
      </c>
    </row>
    <row r="132" spans="1:28" ht="15">
      <c r="A132" s="47">
        <f t="shared" si="28"/>
      </c>
      <c r="B132" s="48">
        <f t="shared" si="29"/>
      </c>
      <c r="C132" s="49">
        <f t="shared" si="30"/>
      </c>
      <c r="D132" s="49">
        <f t="shared" si="31"/>
      </c>
      <c r="E132" s="49">
        <f t="shared" si="32"/>
      </c>
      <c r="F132" s="49">
        <f t="shared" si="33"/>
      </c>
      <c r="G132" s="49">
        <f t="shared" si="34"/>
      </c>
      <c r="AB132" s="123">
        <v>40238</v>
      </c>
    </row>
    <row r="133" spans="1:28" ht="15">
      <c r="A133" s="41">
        <f t="shared" si="28"/>
      </c>
      <c r="B133" s="42">
        <f t="shared" si="29"/>
      </c>
      <c r="C133" s="43">
        <f t="shared" si="30"/>
      </c>
      <c r="D133" s="43">
        <f t="shared" si="31"/>
      </c>
      <c r="E133" s="43">
        <f t="shared" si="32"/>
      </c>
      <c r="F133" s="43">
        <f t="shared" si="33"/>
      </c>
      <c r="G133" s="43">
        <f t="shared" si="34"/>
      </c>
      <c r="AB133" s="123">
        <v>40269</v>
      </c>
    </row>
    <row r="134" spans="1:28" ht="15">
      <c r="A134" s="44">
        <f t="shared" si="28"/>
      </c>
      <c r="B134" s="45">
        <f t="shared" si="29"/>
      </c>
      <c r="C134" s="46">
        <f t="shared" si="30"/>
      </c>
      <c r="D134" s="46">
        <f t="shared" si="31"/>
      </c>
      <c r="E134" s="46">
        <f t="shared" si="32"/>
      </c>
      <c r="F134" s="46">
        <f t="shared" si="33"/>
      </c>
      <c r="G134" s="46">
        <f t="shared" si="34"/>
      </c>
      <c r="AB134" s="123">
        <v>40299</v>
      </c>
    </row>
    <row r="135" spans="1:28" ht="15">
      <c r="A135" s="47">
        <f t="shared" si="28"/>
      </c>
      <c r="B135" s="48">
        <f t="shared" si="29"/>
      </c>
      <c r="C135" s="49">
        <f t="shared" si="30"/>
      </c>
      <c r="D135" s="49">
        <f t="shared" si="31"/>
      </c>
      <c r="E135" s="49">
        <f t="shared" si="32"/>
      </c>
      <c r="F135" s="49">
        <f t="shared" si="33"/>
      </c>
      <c r="G135" s="49">
        <f t="shared" si="34"/>
      </c>
      <c r="AB135" s="123">
        <v>40330</v>
      </c>
    </row>
    <row r="136" spans="1:28" ht="15">
      <c r="A136" s="41">
        <f t="shared" si="28"/>
      </c>
      <c r="B136" s="42">
        <f t="shared" si="29"/>
      </c>
      <c r="C136" s="43">
        <f t="shared" si="30"/>
      </c>
      <c r="D136" s="43">
        <f t="shared" si="31"/>
      </c>
      <c r="E136" s="43">
        <f t="shared" si="32"/>
      </c>
      <c r="F136" s="43">
        <f t="shared" si="33"/>
      </c>
      <c r="G136" s="43">
        <f t="shared" si="34"/>
      </c>
      <c r="AB136" s="123">
        <v>40360</v>
      </c>
    </row>
    <row r="137" spans="1:28" ht="15">
      <c r="A137" s="44">
        <f t="shared" si="28"/>
      </c>
      <c r="B137" s="45">
        <f t="shared" si="29"/>
      </c>
      <c r="C137" s="46">
        <f t="shared" si="30"/>
      </c>
      <c r="D137" s="46">
        <f t="shared" si="31"/>
      </c>
      <c r="E137" s="46">
        <f t="shared" si="32"/>
      </c>
      <c r="F137" s="46">
        <f t="shared" si="33"/>
      </c>
      <c r="G137" s="46">
        <f t="shared" si="34"/>
      </c>
      <c r="AB137" s="123">
        <v>40391</v>
      </c>
    </row>
    <row r="138" spans="1:28" ht="15">
      <c r="A138" s="47">
        <f aca="true" t="shared" si="35" ref="A138:A153">payment.Num</f>
      </c>
      <c r="B138" s="48">
        <f aca="true" t="shared" si="36" ref="B138:B153">Show.Date</f>
      </c>
      <c r="C138" s="49">
        <f aca="true" t="shared" si="37" ref="C138:C153">Beg.Bal</f>
      </c>
      <c r="D138" s="49">
        <f aca="true" t="shared" si="38" ref="D138:D153">Interest</f>
      </c>
      <c r="E138" s="49">
        <f aca="true" t="shared" si="39" ref="E138:E153">Principal</f>
      </c>
      <c r="F138" s="49">
        <f aca="true" t="shared" si="40" ref="F138:F153">Ending.Balance</f>
      </c>
      <c r="G138" s="49">
        <f aca="true" t="shared" si="41" ref="G138:G153">Cum.Interest</f>
      </c>
      <c r="AB138" s="123">
        <v>40422</v>
      </c>
    </row>
    <row r="139" spans="1:28" ht="15">
      <c r="A139" s="44">
        <f t="shared" si="35"/>
      </c>
      <c r="B139" s="45">
        <f t="shared" si="36"/>
      </c>
      <c r="C139" s="46">
        <f t="shared" si="37"/>
      </c>
      <c r="D139" s="46">
        <f t="shared" si="38"/>
      </c>
      <c r="E139" s="46">
        <f t="shared" si="39"/>
      </c>
      <c r="F139" s="46">
        <f t="shared" si="40"/>
      </c>
      <c r="G139" s="46">
        <f t="shared" si="41"/>
      </c>
      <c r="AB139" s="123">
        <v>40452</v>
      </c>
    </row>
    <row r="140" spans="1:28" ht="15">
      <c r="A140" s="44">
        <f t="shared" si="35"/>
      </c>
      <c r="B140" s="45">
        <f t="shared" si="36"/>
      </c>
      <c r="C140" s="46">
        <f t="shared" si="37"/>
      </c>
      <c r="D140" s="46">
        <f t="shared" si="38"/>
      </c>
      <c r="E140" s="46">
        <f t="shared" si="39"/>
      </c>
      <c r="F140" s="46">
        <f t="shared" si="40"/>
      </c>
      <c r="G140" s="46">
        <f t="shared" si="41"/>
      </c>
      <c r="AB140" s="123">
        <v>40483</v>
      </c>
    </row>
    <row r="141" spans="1:28" ht="15">
      <c r="A141" s="47">
        <f t="shared" si="35"/>
      </c>
      <c r="B141" s="48">
        <f t="shared" si="36"/>
      </c>
      <c r="C141" s="49">
        <f t="shared" si="37"/>
      </c>
      <c r="D141" s="49">
        <f t="shared" si="38"/>
      </c>
      <c r="E141" s="49">
        <f t="shared" si="39"/>
      </c>
      <c r="F141" s="49">
        <f t="shared" si="40"/>
      </c>
      <c r="G141" s="49">
        <f t="shared" si="41"/>
      </c>
      <c r="AB141" s="123">
        <v>40513</v>
      </c>
    </row>
    <row r="142" spans="1:28" ht="15">
      <c r="A142" s="44">
        <f t="shared" si="35"/>
      </c>
      <c r="B142" s="45">
        <f t="shared" si="36"/>
      </c>
      <c r="C142" s="46">
        <f t="shared" si="37"/>
      </c>
      <c r="D142" s="46">
        <f t="shared" si="38"/>
      </c>
      <c r="E142" s="46">
        <f t="shared" si="39"/>
      </c>
      <c r="F142" s="46">
        <f t="shared" si="40"/>
      </c>
      <c r="G142" s="46">
        <f t="shared" si="41"/>
      </c>
      <c r="AB142" s="123">
        <v>40544</v>
      </c>
    </row>
    <row r="143" spans="1:28" ht="15">
      <c r="A143" s="44">
        <f t="shared" si="35"/>
      </c>
      <c r="B143" s="45">
        <f t="shared" si="36"/>
      </c>
      <c r="C143" s="46">
        <f t="shared" si="37"/>
      </c>
      <c r="D143" s="46">
        <f t="shared" si="38"/>
      </c>
      <c r="E143" s="46">
        <f t="shared" si="39"/>
      </c>
      <c r="F143" s="46">
        <f t="shared" si="40"/>
      </c>
      <c r="G143" s="46">
        <f t="shared" si="41"/>
      </c>
      <c r="AB143" s="123">
        <v>40575</v>
      </c>
    </row>
    <row r="144" spans="1:28" ht="15">
      <c r="A144" s="47">
        <f t="shared" si="35"/>
      </c>
      <c r="B144" s="48">
        <f t="shared" si="36"/>
      </c>
      <c r="C144" s="49">
        <f t="shared" si="37"/>
      </c>
      <c r="D144" s="49">
        <f t="shared" si="38"/>
      </c>
      <c r="E144" s="49">
        <f t="shared" si="39"/>
      </c>
      <c r="F144" s="49">
        <f t="shared" si="40"/>
      </c>
      <c r="G144" s="49">
        <f t="shared" si="41"/>
      </c>
      <c r="AB144" s="123">
        <v>40603</v>
      </c>
    </row>
    <row r="145" spans="1:28" ht="15">
      <c r="A145" s="44">
        <f t="shared" si="35"/>
      </c>
      <c r="B145" s="45">
        <f t="shared" si="36"/>
      </c>
      <c r="C145" s="46">
        <f t="shared" si="37"/>
      </c>
      <c r="D145" s="46">
        <f t="shared" si="38"/>
      </c>
      <c r="E145" s="46">
        <f t="shared" si="39"/>
      </c>
      <c r="F145" s="46">
        <f t="shared" si="40"/>
      </c>
      <c r="G145" s="46">
        <f t="shared" si="41"/>
      </c>
      <c r="AB145" s="123">
        <v>40634</v>
      </c>
    </row>
    <row r="146" spans="1:28" ht="15">
      <c r="A146" s="44">
        <f t="shared" si="35"/>
      </c>
      <c r="B146" s="45">
        <f t="shared" si="36"/>
      </c>
      <c r="C146" s="46">
        <f t="shared" si="37"/>
      </c>
      <c r="D146" s="46">
        <f t="shared" si="38"/>
      </c>
      <c r="E146" s="46">
        <f t="shared" si="39"/>
      </c>
      <c r="F146" s="46">
        <f t="shared" si="40"/>
      </c>
      <c r="G146" s="46">
        <f t="shared" si="41"/>
      </c>
      <c r="AB146" s="123">
        <v>40664</v>
      </c>
    </row>
    <row r="147" spans="1:28" ht="15">
      <c r="A147" s="47">
        <f t="shared" si="35"/>
      </c>
      <c r="B147" s="48">
        <f t="shared" si="36"/>
      </c>
      <c r="C147" s="49">
        <f t="shared" si="37"/>
      </c>
      <c r="D147" s="49">
        <f t="shared" si="38"/>
      </c>
      <c r="E147" s="49">
        <f t="shared" si="39"/>
      </c>
      <c r="F147" s="49">
        <f t="shared" si="40"/>
      </c>
      <c r="G147" s="49">
        <f t="shared" si="41"/>
      </c>
      <c r="AB147" s="123">
        <v>40695</v>
      </c>
    </row>
    <row r="148" spans="1:28" ht="15">
      <c r="A148" s="44">
        <f t="shared" si="35"/>
      </c>
      <c r="B148" s="45">
        <f t="shared" si="36"/>
      </c>
      <c r="C148" s="46">
        <f t="shared" si="37"/>
      </c>
      <c r="D148" s="46">
        <f t="shared" si="38"/>
      </c>
      <c r="E148" s="46">
        <f t="shared" si="39"/>
      </c>
      <c r="F148" s="46">
        <f t="shared" si="40"/>
      </c>
      <c r="G148" s="46">
        <f t="shared" si="41"/>
      </c>
      <c r="AB148" s="123">
        <v>40725</v>
      </c>
    </row>
    <row r="149" spans="1:28" ht="15">
      <c r="A149" s="44">
        <f t="shared" si="35"/>
      </c>
      <c r="B149" s="45">
        <f t="shared" si="36"/>
      </c>
      <c r="C149" s="46">
        <f t="shared" si="37"/>
      </c>
      <c r="D149" s="46">
        <f t="shared" si="38"/>
      </c>
      <c r="E149" s="46">
        <f t="shared" si="39"/>
      </c>
      <c r="F149" s="46">
        <f t="shared" si="40"/>
      </c>
      <c r="G149" s="46">
        <f t="shared" si="41"/>
      </c>
      <c r="AB149" s="123">
        <v>40756</v>
      </c>
    </row>
    <row r="150" spans="1:28" ht="15">
      <c r="A150" s="47">
        <f t="shared" si="35"/>
      </c>
      <c r="B150" s="48">
        <f t="shared" si="36"/>
      </c>
      <c r="C150" s="49">
        <f t="shared" si="37"/>
      </c>
      <c r="D150" s="49">
        <f t="shared" si="38"/>
      </c>
      <c r="E150" s="49">
        <f t="shared" si="39"/>
      </c>
      <c r="F150" s="49">
        <f t="shared" si="40"/>
      </c>
      <c r="G150" s="49">
        <f t="shared" si="41"/>
      </c>
      <c r="AB150" s="123">
        <v>40787</v>
      </c>
    </row>
    <row r="151" spans="1:28" ht="15">
      <c r="A151" s="44">
        <f t="shared" si="35"/>
      </c>
      <c r="B151" s="45">
        <f t="shared" si="36"/>
      </c>
      <c r="C151" s="46">
        <f t="shared" si="37"/>
      </c>
      <c r="D151" s="46">
        <f t="shared" si="38"/>
      </c>
      <c r="E151" s="46">
        <f t="shared" si="39"/>
      </c>
      <c r="F151" s="46">
        <f t="shared" si="40"/>
      </c>
      <c r="G151" s="46">
        <f t="shared" si="41"/>
      </c>
      <c r="AB151" s="123">
        <v>40817</v>
      </c>
    </row>
    <row r="152" spans="1:28" ht="15">
      <c r="A152" s="44">
        <f t="shared" si="35"/>
      </c>
      <c r="B152" s="45">
        <f t="shared" si="36"/>
      </c>
      <c r="C152" s="46">
        <f t="shared" si="37"/>
      </c>
      <c r="D152" s="46">
        <f t="shared" si="38"/>
      </c>
      <c r="E152" s="46">
        <f t="shared" si="39"/>
      </c>
      <c r="F152" s="46">
        <f t="shared" si="40"/>
      </c>
      <c r="G152" s="46">
        <f t="shared" si="41"/>
      </c>
      <c r="AB152" s="123">
        <v>40848</v>
      </c>
    </row>
    <row r="153" spans="1:28" ht="15">
      <c r="A153" s="47">
        <f t="shared" si="35"/>
      </c>
      <c r="B153" s="48">
        <f t="shared" si="36"/>
      </c>
      <c r="C153" s="49">
        <f t="shared" si="37"/>
      </c>
      <c r="D153" s="49">
        <f t="shared" si="38"/>
      </c>
      <c r="E153" s="49">
        <f t="shared" si="39"/>
      </c>
      <c r="F153" s="49">
        <f t="shared" si="40"/>
      </c>
      <c r="G153" s="49">
        <f t="shared" si="41"/>
      </c>
      <c r="AB153" s="123">
        <v>40878</v>
      </c>
    </row>
    <row r="154" spans="1:28" ht="15">
      <c r="A154" s="44">
        <f aca="true" t="shared" si="42" ref="A154:A169">payment.Num</f>
      </c>
      <c r="B154" s="45">
        <f aca="true" t="shared" si="43" ref="B154:B169">Show.Date</f>
      </c>
      <c r="C154" s="46">
        <f aca="true" t="shared" si="44" ref="C154:C169">Beg.Bal</f>
      </c>
      <c r="D154" s="46">
        <f aca="true" t="shared" si="45" ref="D154:D169">Interest</f>
      </c>
      <c r="E154" s="46">
        <f aca="true" t="shared" si="46" ref="E154:E169">Principal</f>
      </c>
      <c r="F154" s="46">
        <f aca="true" t="shared" si="47" ref="F154:F169">Ending.Balance</f>
      </c>
      <c r="G154" s="46">
        <f aca="true" t="shared" si="48" ref="G154:G169">Cum.Interest</f>
      </c>
      <c r="AB154" s="123">
        <v>40909</v>
      </c>
    </row>
    <row r="155" spans="1:28" ht="15">
      <c r="A155" s="44">
        <f t="shared" si="42"/>
      </c>
      <c r="B155" s="45">
        <f t="shared" si="43"/>
      </c>
      <c r="C155" s="46">
        <f t="shared" si="44"/>
      </c>
      <c r="D155" s="46">
        <f t="shared" si="45"/>
      </c>
      <c r="E155" s="46">
        <f t="shared" si="46"/>
      </c>
      <c r="F155" s="46">
        <f t="shared" si="47"/>
      </c>
      <c r="G155" s="46">
        <f t="shared" si="48"/>
      </c>
      <c r="AB155" s="123">
        <v>40940</v>
      </c>
    </row>
    <row r="156" spans="1:28" ht="15">
      <c r="A156" s="47">
        <f t="shared" si="42"/>
      </c>
      <c r="B156" s="48">
        <f t="shared" si="43"/>
      </c>
      <c r="C156" s="49">
        <f t="shared" si="44"/>
      </c>
      <c r="D156" s="49">
        <f t="shared" si="45"/>
      </c>
      <c r="E156" s="49">
        <f t="shared" si="46"/>
      </c>
      <c r="F156" s="49">
        <f t="shared" si="47"/>
      </c>
      <c r="G156" s="49">
        <f t="shared" si="48"/>
      </c>
      <c r="AB156" s="123">
        <v>40969</v>
      </c>
    </row>
    <row r="157" spans="1:28" ht="15">
      <c r="A157" s="41">
        <f t="shared" si="42"/>
      </c>
      <c r="B157" s="42">
        <f t="shared" si="43"/>
      </c>
      <c r="C157" s="43">
        <f t="shared" si="44"/>
      </c>
      <c r="D157" s="43">
        <f t="shared" si="45"/>
      </c>
      <c r="E157" s="43">
        <f t="shared" si="46"/>
      </c>
      <c r="F157" s="43">
        <f t="shared" si="47"/>
      </c>
      <c r="G157" s="43">
        <f t="shared" si="48"/>
      </c>
      <c r="AB157" s="123">
        <v>41000</v>
      </c>
    </row>
    <row r="158" spans="1:28" ht="15">
      <c r="A158" s="44">
        <f t="shared" si="42"/>
      </c>
      <c r="B158" s="45">
        <f t="shared" si="43"/>
      </c>
      <c r="C158" s="46">
        <f t="shared" si="44"/>
      </c>
      <c r="D158" s="46">
        <f t="shared" si="45"/>
      </c>
      <c r="E158" s="46">
        <f t="shared" si="46"/>
      </c>
      <c r="F158" s="46">
        <f t="shared" si="47"/>
      </c>
      <c r="G158" s="46">
        <f t="shared" si="48"/>
      </c>
      <c r="AB158" s="123">
        <v>41030</v>
      </c>
    </row>
    <row r="159" spans="1:28" ht="15">
      <c r="A159" s="47">
        <f t="shared" si="42"/>
      </c>
      <c r="B159" s="48">
        <f t="shared" si="43"/>
      </c>
      <c r="C159" s="49">
        <f t="shared" si="44"/>
      </c>
      <c r="D159" s="49">
        <f t="shared" si="45"/>
      </c>
      <c r="E159" s="49">
        <f t="shared" si="46"/>
      </c>
      <c r="F159" s="49">
        <f t="shared" si="47"/>
      </c>
      <c r="G159" s="49">
        <f t="shared" si="48"/>
      </c>
      <c r="AB159" s="123">
        <v>41061</v>
      </c>
    </row>
    <row r="160" spans="1:28" ht="15">
      <c r="A160" s="41">
        <f t="shared" si="42"/>
      </c>
      <c r="B160" s="42">
        <f t="shared" si="43"/>
      </c>
      <c r="C160" s="43">
        <f t="shared" si="44"/>
      </c>
      <c r="D160" s="43">
        <f t="shared" si="45"/>
      </c>
      <c r="E160" s="43">
        <f t="shared" si="46"/>
      </c>
      <c r="F160" s="43">
        <f t="shared" si="47"/>
      </c>
      <c r="G160" s="43">
        <f t="shared" si="48"/>
      </c>
      <c r="AB160" s="123">
        <v>41091</v>
      </c>
    </row>
    <row r="161" spans="1:28" ht="15">
      <c r="A161" s="44">
        <f t="shared" si="42"/>
      </c>
      <c r="B161" s="45">
        <f t="shared" si="43"/>
      </c>
      <c r="C161" s="46">
        <f t="shared" si="44"/>
      </c>
      <c r="D161" s="46">
        <f t="shared" si="45"/>
      </c>
      <c r="E161" s="46">
        <f t="shared" si="46"/>
      </c>
      <c r="F161" s="46">
        <f t="shared" si="47"/>
      </c>
      <c r="G161" s="46">
        <f t="shared" si="48"/>
      </c>
      <c r="AB161" s="123">
        <v>41122</v>
      </c>
    </row>
    <row r="162" spans="1:28" ht="15">
      <c r="A162" s="47">
        <f t="shared" si="42"/>
      </c>
      <c r="B162" s="48">
        <f t="shared" si="43"/>
      </c>
      <c r="C162" s="49">
        <f t="shared" si="44"/>
      </c>
      <c r="D162" s="49">
        <f t="shared" si="45"/>
      </c>
      <c r="E162" s="49">
        <f t="shared" si="46"/>
      </c>
      <c r="F162" s="49">
        <f t="shared" si="47"/>
      </c>
      <c r="G162" s="49">
        <f t="shared" si="48"/>
      </c>
      <c r="AB162" s="123">
        <v>41153</v>
      </c>
    </row>
    <row r="163" spans="1:28" ht="15">
      <c r="A163" s="44">
        <f t="shared" si="42"/>
      </c>
      <c r="B163" s="45">
        <f t="shared" si="43"/>
      </c>
      <c r="C163" s="46">
        <f t="shared" si="44"/>
      </c>
      <c r="D163" s="46">
        <f t="shared" si="45"/>
      </c>
      <c r="E163" s="46">
        <f t="shared" si="46"/>
      </c>
      <c r="F163" s="46">
        <f t="shared" si="47"/>
      </c>
      <c r="G163" s="46">
        <f t="shared" si="48"/>
      </c>
      <c r="AB163" s="123">
        <v>41183</v>
      </c>
    </row>
    <row r="164" spans="1:28" ht="15">
      <c r="A164" s="44">
        <f t="shared" si="42"/>
      </c>
      <c r="B164" s="45">
        <f t="shared" si="43"/>
      </c>
      <c r="C164" s="46">
        <f t="shared" si="44"/>
      </c>
      <c r="D164" s="46">
        <f t="shared" si="45"/>
      </c>
      <c r="E164" s="46">
        <f t="shared" si="46"/>
      </c>
      <c r="F164" s="46">
        <f t="shared" si="47"/>
      </c>
      <c r="G164" s="46">
        <f t="shared" si="48"/>
      </c>
      <c r="AB164" s="123">
        <v>41214</v>
      </c>
    </row>
    <row r="165" spans="1:28" ht="15">
      <c r="A165" s="47">
        <f t="shared" si="42"/>
      </c>
      <c r="B165" s="48">
        <f t="shared" si="43"/>
      </c>
      <c r="C165" s="49">
        <f t="shared" si="44"/>
      </c>
      <c r="D165" s="49">
        <f t="shared" si="45"/>
      </c>
      <c r="E165" s="49">
        <f t="shared" si="46"/>
      </c>
      <c r="F165" s="49">
        <f t="shared" si="47"/>
      </c>
      <c r="G165" s="49">
        <f t="shared" si="48"/>
      </c>
      <c r="AB165" s="123">
        <v>41244</v>
      </c>
    </row>
    <row r="166" spans="1:28" ht="15">
      <c r="A166" s="44">
        <f t="shared" si="42"/>
      </c>
      <c r="B166" s="45">
        <f t="shared" si="43"/>
      </c>
      <c r="C166" s="46">
        <f t="shared" si="44"/>
      </c>
      <c r="D166" s="46">
        <f t="shared" si="45"/>
      </c>
      <c r="E166" s="46">
        <f t="shared" si="46"/>
      </c>
      <c r="F166" s="46">
        <f t="shared" si="47"/>
      </c>
      <c r="G166" s="46">
        <f t="shared" si="48"/>
      </c>
      <c r="AB166" s="123">
        <v>41275</v>
      </c>
    </row>
    <row r="167" spans="1:28" ht="15">
      <c r="A167" s="44">
        <f t="shared" si="42"/>
      </c>
      <c r="B167" s="45">
        <f t="shared" si="43"/>
      </c>
      <c r="C167" s="46">
        <f t="shared" si="44"/>
      </c>
      <c r="D167" s="46">
        <f t="shared" si="45"/>
      </c>
      <c r="E167" s="46">
        <f t="shared" si="46"/>
      </c>
      <c r="F167" s="46">
        <f t="shared" si="47"/>
      </c>
      <c r="G167" s="46">
        <f t="shared" si="48"/>
      </c>
      <c r="AB167" s="123">
        <v>41306</v>
      </c>
    </row>
    <row r="168" spans="1:28" ht="15">
      <c r="A168" s="47">
        <f t="shared" si="42"/>
      </c>
      <c r="B168" s="48">
        <f t="shared" si="43"/>
      </c>
      <c r="C168" s="49">
        <f t="shared" si="44"/>
      </c>
      <c r="D168" s="49">
        <f t="shared" si="45"/>
      </c>
      <c r="E168" s="49">
        <f t="shared" si="46"/>
      </c>
      <c r="F168" s="49">
        <f t="shared" si="47"/>
      </c>
      <c r="G168" s="49">
        <f t="shared" si="48"/>
      </c>
      <c r="AB168" s="123">
        <v>41334</v>
      </c>
    </row>
    <row r="169" spans="1:28" ht="15">
      <c r="A169" s="44">
        <f t="shared" si="42"/>
      </c>
      <c r="B169" s="45">
        <f t="shared" si="43"/>
      </c>
      <c r="C169" s="46">
        <f t="shared" si="44"/>
      </c>
      <c r="D169" s="46">
        <f t="shared" si="45"/>
      </c>
      <c r="E169" s="46">
        <f t="shared" si="46"/>
      </c>
      <c r="F169" s="46">
        <f t="shared" si="47"/>
      </c>
      <c r="G169" s="46">
        <f t="shared" si="48"/>
      </c>
      <c r="AB169" s="123">
        <v>41365</v>
      </c>
    </row>
    <row r="170" spans="1:28" ht="15">
      <c r="A170" s="44">
        <f aca="true" t="shared" si="49" ref="A170:A185">payment.Num</f>
      </c>
      <c r="B170" s="45">
        <f aca="true" t="shared" si="50" ref="B170:B185">Show.Date</f>
      </c>
      <c r="C170" s="46">
        <f aca="true" t="shared" si="51" ref="C170:C185">Beg.Bal</f>
      </c>
      <c r="D170" s="46">
        <f aca="true" t="shared" si="52" ref="D170:D185">Interest</f>
      </c>
      <c r="E170" s="46">
        <f aca="true" t="shared" si="53" ref="E170:E185">Principal</f>
      </c>
      <c r="F170" s="46">
        <f aca="true" t="shared" si="54" ref="F170:F185">Ending.Balance</f>
      </c>
      <c r="G170" s="46">
        <f aca="true" t="shared" si="55" ref="G170:G185">Cum.Interest</f>
      </c>
      <c r="AB170" s="123">
        <v>41395</v>
      </c>
    </row>
    <row r="171" spans="1:28" ht="15">
      <c r="A171" s="47">
        <f t="shared" si="49"/>
      </c>
      <c r="B171" s="48">
        <f t="shared" si="50"/>
      </c>
      <c r="C171" s="49">
        <f t="shared" si="51"/>
      </c>
      <c r="D171" s="49">
        <f t="shared" si="52"/>
      </c>
      <c r="E171" s="49">
        <f t="shared" si="53"/>
      </c>
      <c r="F171" s="49">
        <f t="shared" si="54"/>
      </c>
      <c r="G171" s="49">
        <f t="shared" si="55"/>
      </c>
      <c r="AB171" s="123">
        <v>41426</v>
      </c>
    </row>
    <row r="172" spans="1:28" ht="15">
      <c r="A172" s="44">
        <f t="shared" si="49"/>
      </c>
      <c r="B172" s="45">
        <f t="shared" si="50"/>
      </c>
      <c r="C172" s="46">
        <f t="shared" si="51"/>
      </c>
      <c r="D172" s="46">
        <f t="shared" si="52"/>
      </c>
      <c r="E172" s="46">
        <f t="shared" si="53"/>
      </c>
      <c r="F172" s="46">
        <f t="shared" si="54"/>
      </c>
      <c r="G172" s="46">
        <f t="shared" si="55"/>
      </c>
      <c r="AB172" s="123">
        <v>41456</v>
      </c>
    </row>
    <row r="173" spans="1:28" ht="15">
      <c r="A173" s="44">
        <f t="shared" si="49"/>
      </c>
      <c r="B173" s="45">
        <f t="shared" si="50"/>
      </c>
      <c r="C173" s="46">
        <f t="shared" si="51"/>
      </c>
      <c r="D173" s="46">
        <f t="shared" si="52"/>
      </c>
      <c r="E173" s="46">
        <f t="shared" si="53"/>
      </c>
      <c r="F173" s="46">
        <f t="shared" si="54"/>
      </c>
      <c r="G173" s="46">
        <f t="shared" si="55"/>
      </c>
      <c r="AB173" s="123">
        <v>41487</v>
      </c>
    </row>
    <row r="174" spans="1:28" ht="15">
      <c r="A174" s="47">
        <f t="shared" si="49"/>
      </c>
      <c r="B174" s="48">
        <f t="shared" si="50"/>
      </c>
      <c r="C174" s="49">
        <f t="shared" si="51"/>
      </c>
      <c r="D174" s="49">
        <f t="shared" si="52"/>
      </c>
      <c r="E174" s="49">
        <f t="shared" si="53"/>
      </c>
      <c r="F174" s="49">
        <f t="shared" si="54"/>
      </c>
      <c r="G174" s="49">
        <f t="shared" si="55"/>
      </c>
      <c r="AB174" s="123">
        <v>41518</v>
      </c>
    </row>
    <row r="175" spans="1:28" ht="15">
      <c r="A175" s="44">
        <f t="shared" si="49"/>
      </c>
      <c r="B175" s="45">
        <f t="shared" si="50"/>
      </c>
      <c r="C175" s="46">
        <f t="shared" si="51"/>
      </c>
      <c r="D175" s="46">
        <f t="shared" si="52"/>
      </c>
      <c r="E175" s="46">
        <f t="shared" si="53"/>
      </c>
      <c r="F175" s="46">
        <f t="shared" si="54"/>
      </c>
      <c r="G175" s="46">
        <f t="shared" si="55"/>
      </c>
      <c r="AB175" s="123">
        <v>41548</v>
      </c>
    </row>
    <row r="176" spans="1:28" ht="15">
      <c r="A176" s="44">
        <f t="shared" si="49"/>
      </c>
      <c r="B176" s="45">
        <f t="shared" si="50"/>
      </c>
      <c r="C176" s="46">
        <f t="shared" si="51"/>
      </c>
      <c r="D176" s="46">
        <f t="shared" si="52"/>
      </c>
      <c r="E176" s="46">
        <f t="shared" si="53"/>
      </c>
      <c r="F176" s="46">
        <f t="shared" si="54"/>
      </c>
      <c r="G176" s="46">
        <f t="shared" si="55"/>
      </c>
      <c r="AB176" s="123">
        <v>41579</v>
      </c>
    </row>
    <row r="177" spans="1:28" ht="15">
      <c r="A177" s="47">
        <f t="shared" si="49"/>
      </c>
      <c r="B177" s="48">
        <f t="shared" si="50"/>
      </c>
      <c r="C177" s="49">
        <f t="shared" si="51"/>
      </c>
      <c r="D177" s="49">
        <f t="shared" si="52"/>
      </c>
      <c r="E177" s="49">
        <f t="shared" si="53"/>
      </c>
      <c r="F177" s="49">
        <f t="shared" si="54"/>
      </c>
      <c r="G177" s="49">
        <f t="shared" si="55"/>
      </c>
      <c r="AB177" s="123">
        <v>41609</v>
      </c>
    </row>
    <row r="178" spans="1:28" ht="15">
      <c r="A178" s="44">
        <f t="shared" si="49"/>
      </c>
      <c r="B178" s="45">
        <f t="shared" si="50"/>
      </c>
      <c r="C178" s="46">
        <f t="shared" si="51"/>
      </c>
      <c r="D178" s="46">
        <f t="shared" si="52"/>
      </c>
      <c r="E178" s="46">
        <f t="shared" si="53"/>
      </c>
      <c r="F178" s="46">
        <f t="shared" si="54"/>
      </c>
      <c r="G178" s="46">
        <f t="shared" si="55"/>
      </c>
      <c r="AB178" s="123">
        <v>41640</v>
      </c>
    </row>
    <row r="179" spans="1:28" ht="15">
      <c r="A179" s="44">
        <f t="shared" si="49"/>
      </c>
      <c r="B179" s="45">
        <f t="shared" si="50"/>
      </c>
      <c r="C179" s="46">
        <f t="shared" si="51"/>
      </c>
      <c r="D179" s="46">
        <f t="shared" si="52"/>
      </c>
      <c r="E179" s="46">
        <f t="shared" si="53"/>
      </c>
      <c r="F179" s="46">
        <f t="shared" si="54"/>
      </c>
      <c r="G179" s="46">
        <f t="shared" si="55"/>
      </c>
      <c r="AB179" s="123">
        <v>41671</v>
      </c>
    </row>
    <row r="180" spans="1:28" ht="15">
      <c r="A180" s="47">
        <f t="shared" si="49"/>
      </c>
      <c r="B180" s="48">
        <f t="shared" si="50"/>
      </c>
      <c r="C180" s="49">
        <f t="shared" si="51"/>
      </c>
      <c r="D180" s="49">
        <f t="shared" si="52"/>
      </c>
      <c r="E180" s="49">
        <f t="shared" si="53"/>
      </c>
      <c r="F180" s="49">
        <f t="shared" si="54"/>
      </c>
      <c r="G180" s="49">
        <f t="shared" si="55"/>
      </c>
      <c r="AB180" s="123">
        <v>41699</v>
      </c>
    </row>
    <row r="181" spans="1:28" ht="15">
      <c r="A181" s="41">
        <f t="shared" si="49"/>
      </c>
      <c r="B181" s="42">
        <f t="shared" si="50"/>
      </c>
      <c r="C181" s="43">
        <f t="shared" si="51"/>
      </c>
      <c r="D181" s="43">
        <f t="shared" si="52"/>
      </c>
      <c r="E181" s="43">
        <f t="shared" si="53"/>
      </c>
      <c r="F181" s="43">
        <f t="shared" si="54"/>
      </c>
      <c r="G181" s="43">
        <f t="shared" si="55"/>
      </c>
      <c r="AB181" s="123">
        <v>41730</v>
      </c>
    </row>
    <row r="182" spans="1:28" ht="15">
      <c r="A182" s="44">
        <f t="shared" si="49"/>
      </c>
      <c r="B182" s="45">
        <f t="shared" si="50"/>
      </c>
      <c r="C182" s="46">
        <f t="shared" si="51"/>
      </c>
      <c r="D182" s="46">
        <f t="shared" si="52"/>
      </c>
      <c r="E182" s="46">
        <f t="shared" si="53"/>
      </c>
      <c r="F182" s="46">
        <f t="shared" si="54"/>
      </c>
      <c r="G182" s="46">
        <f t="shared" si="55"/>
      </c>
      <c r="AB182" s="123">
        <v>41760</v>
      </c>
    </row>
    <row r="183" spans="1:28" ht="15">
      <c r="A183" s="47">
        <f t="shared" si="49"/>
      </c>
      <c r="B183" s="48">
        <f t="shared" si="50"/>
      </c>
      <c r="C183" s="49">
        <f t="shared" si="51"/>
      </c>
      <c r="D183" s="49">
        <f t="shared" si="52"/>
      </c>
      <c r="E183" s="49">
        <f t="shared" si="53"/>
      </c>
      <c r="F183" s="49">
        <f t="shared" si="54"/>
      </c>
      <c r="G183" s="49">
        <f t="shared" si="55"/>
      </c>
      <c r="AB183" s="123">
        <v>41791</v>
      </c>
    </row>
    <row r="184" spans="1:28" ht="15">
      <c r="A184" s="41">
        <f t="shared" si="49"/>
      </c>
      <c r="B184" s="42">
        <f t="shared" si="50"/>
      </c>
      <c r="C184" s="43">
        <f t="shared" si="51"/>
      </c>
      <c r="D184" s="43">
        <f t="shared" si="52"/>
      </c>
      <c r="E184" s="43">
        <f t="shared" si="53"/>
      </c>
      <c r="F184" s="43">
        <f t="shared" si="54"/>
      </c>
      <c r="G184" s="43">
        <f t="shared" si="55"/>
      </c>
      <c r="AB184" s="123">
        <v>41821</v>
      </c>
    </row>
    <row r="185" spans="1:28" ht="15">
      <c r="A185" s="44">
        <f t="shared" si="49"/>
      </c>
      <c r="B185" s="45">
        <f t="shared" si="50"/>
      </c>
      <c r="C185" s="46">
        <f t="shared" si="51"/>
      </c>
      <c r="D185" s="46">
        <f t="shared" si="52"/>
      </c>
      <c r="E185" s="46">
        <f t="shared" si="53"/>
      </c>
      <c r="F185" s="46">
        <f t="shared" si="54"/>
      </c>
      <c r="G185" s="46">
        <f t="shared" si="55"/>
      </c>
      <c r="AB185" s="123">
        <v>41852</v>
      </c>
    </row>
    <row r="186" spans="1:28" ht="15">
      <c r="A186" s="47">
        <f aca="true" t="shared" si="56" ref="A186:A201">payment.Num</f>
      </c>
      <c r="B186" s="48">
        <f aca="true" t="shared" si="57" ref="B186:B201">Show.Date</f>
      </c>
      <c r="C186" s="49">
        <f aca="true" t="shared" si="58" ref="C186:C201">Beg.Bal</f>
      </c>
      <c r="D186" s="49">
        <f aca="true" t="shared" si="59" ref="D186:D201">Interest</f>
      </c>
      <c r="E186" s="49">
        <f aca="true" t="shared" si="60" ref="E186:E201">Principal</f>
      </c>
      <c r="F186" s="49">
        <f aca="true" t="shared" si="61" ref="F186:F201">Ending.Balance</f>
      </c>
      <c r="G186" s="49">
        <f aca="true" t="shared" si="62" ref="G186:G201">Cum.Interest</f>
      </c>
      <c r="AB186" s="123">
        <v>41883</v>
      </c>
    </row>
    <row r="187" spans="1:28" ht="15">
      <c r="A187" s="44">
        <f t="shared" si="56"/>
      </c>
      <c r="B187" s="45">
        <f t="shared" si="57"/>
      </c>
      <c r="C187" s="46">
        <f t="shared" si="58"/>
      </c>
      <c r="D187" s="46">
        <f t="shared" si="59"/>
      </c>
      <c r="E187" s="46">
        <f t="shared" si="60"/>
      </c>
      <c r="F187" s="46">
        <f t="shared" si="61"/>
      </c>
      <c r="G187" s="46">
        <f t="shared" si="62"/>
      </c>
      <c r="AB187" s="123">
        <v>41913</v>
      </c>
    </row>
    <row r="188" spans="1:28" ht="15">
      <c r="A188" s="44">
        <f t="shared" si="56"/>
      </c>
      <c r="B188" s="45">
        <f t="shared" si="57"/>
      </c>
      <c r="C188" s="46">
        <f t="shared" si="58"/>
      </c>
      <c r="D188" s="46">
        <f t="shared" si="59"/>
      </c>
      <c r="E188" s="46">
        <f t="shared" si="60"/>
      </c>
      <c r="F188" s="46">
        <f t="shared" si="61"/>
      </c>
      <c r="G188" s="46">
        <f t="shared" si="62"/>
      </c>
      <c r="AB188" s="123">
        <v>41944</v>
      </c>
    </row>
    <row r="189" spans="1:28" ht="15">
      <c r="A189" s="47">
        <f t="shared" si="56"/>
      </c>
      <c r="B189" s="48">
        <f t="shared" si="57"/>
      </c>
      <c r="C189" s="49">
        <f t="shared" si="58"/>
      </c>
      <c r="D189" s="49">
        <f t="shared" si="59"/>
      </c>
      <c r="E189" s="49">
        <f t="shared" si="60"/>
      </c>
      <c r="F189" s="49">
        <f t="shared" si="61"/>
      </c>
      <c r="G189" s="49">
        <f t="shared" si="62"/>
      </c>
      <c r="AB189" s="123">
        <v>41974</v>
      </c>
    </row>
    <row r="190" spans="1:28" ht="15">
      <c r="A190" s="44">
        <f t="shared" si="56"/>
      </c>
      <c r="B190" s="45">
        <f t="shared" si="57"/>
      </c>
      <c r="C190" s="46">
        <f t="shared" si="58"/>
      </c>
      <c r="D190" s="46">
        <f t="shared" si="59"/>
      </c>
      <c r="E190" s="46">
        <f t="shared" si="60"/>
      </c>
      <c r="F190" s="46">
        <f t="shared" si="61"/>
      </c>
      <c r="G190" s="46">
        <f t="shared" si="62"/>
      </c>
      <c r="AB190" s="123">
        <v>42005</v>
      </c>
    </row>
    <row r="191" spans="1:28" ht="15">
      <c r="A191" s="44">
        <f t="shared" si="56"/>
      </c>
      <c r="B191" s="45">
        <f t="shared" si="57"/>
      </c>
      <c r="C191" s="46">
        <f t="shared" si="58"/>
      </c>
      <c r="D191" s="46">
        <f t="shared" si="59"/>
      </c>
      <c r="E191" s="46">
        <f t="shared" si="60"/>
      </c>
      <c r="F191" s="46">
        <f t="shared" si="61"/>
      </c>
      <c r="G191" s="46">
        <f t="shared" si="62"/>
      </c>
      <c r="AB191" s="123">
        <v>42036</v>
      </c>
    </row>
    <row r="192" spans="1:28" ht="15">
      <c r="A192" s="47">
        <f t="shared" si="56"/>
      </c>
      <c r="B192" s="48">
        <f t="shared" si="57"/>
      </c>
      <c r="C192" s="49">
        <f t="shared" si="58"/>
      </c>
      <c r="D192" s="49">
        <f t="shared" si="59"/>
      </c>
      <c r="E192" s="49">
        <f t="shared" si="60"/>
      </c>
      <c r="F192" s="49">
        <f t="shared" si="61"/>
      </c>
      <c r="G192" s="49">
        <f t="shared" si="62"/>
      </c>
      <c r="AB192" s="123">
        <v>42064</v>
      </c>
    </row>
    <row r="193" spans="1:28" ht="15">
      <c r="A193" s="44">
        <f t="shared" si="56"/>
      </c>
      <c r="B193" s="45">
        <f t="shared" si="57"/>
      </c>
      <c r="C193" s="46">
        <f t="shared" si="58"/>
      </c>
      <c r="D193" s="46">
        <f t="shared" si="59"/>
      </c>
      <c r="E193" s="46">
        <f t="shared" si="60"/>
      </c>
      <c r="F193" s="46">
        <f t="shared" si="61"/>
      </c>
      <c r="G193" s="46">
        <f t="shared" si="62"/>
      </c>
      <c r="AB193" s="123">
        <v>42095</v>
      </c>
    </row>
    <row r="194" spans="1:28" ht="15">
      <c r="A194" s="44">
        <f t="shared" si="56"/>
      </c>
      <c r="B194" s="45">
        <f t="shared" si="57"/>
      </c>
      <c r="C194" s="46">
        <f t="shared" si="58"/>
      </c>
      <c r="D194" s="46">
        <f t="shared" si="59"/>
      </c>
      <c r="E194" s="46">
        <f t="shared" si="60"/>
      </c>
      <c r="F194" s="46">
        <f t="shared" si="61"/>
      </c>
      <c r="G194" s="46">
        <f t="shared" si="62"/>
      </c>
      <c r="AB194" s="123">
        <v>42125</v>
      </c>
    </row>
    <row r="195" spans="1:28" ht="15">
      <c r="A195" s="47">
        <f t="shared" si="56"/>
      </c>
      <c r="B195" s="48">
        <f t="shared" si="57"/>
      </c>
      <c r="C195" s="49">
        <f t="shared" si="58"/>
      </c>
      <c r="D195" s="49">
        <f t="shared" si="59"/>
      </c>
      <c r="E195" s="49">
        <f t="shared" si="60"/>
      </c>
      <c r="F195" s="49">
        <f t="shared" si="61"/>
      </c>
      <c r="G195" s="49">
        <f t="shared" si="62"/>
      </c>
      <c r="AB195" s="123">
        <v>42156</v>
      </c>
    </row>
    <row r="196" spans="1:28" ht="15">
      <c r="A196" s="44">
        <f t="shared" si="56"/>
      </c>
      <c r="B196" s="45">
        <f t="shared" si="57"/>
      </c>
      <c r="C196" s="46">
        <f t="shared" si="58"/>
      </c>
      <c r="D196" s="46">
        <f t="shared" si="59"/>
      </c>
      <c r="E196" s="46">
        <f t="shared" si="60"/>
      </c>
      <c r="F196" s="46">
        <f t="shared" si="61"/>
      </c>
      <c r="G196" s="46">
        <f t="shared" si="62"/>
      </c>
      <c r="AB196" s="123">
        <v>42186</v>
      </c>
    </row>
    <row r="197" spans="1:28" ht="15">
      <c r="A197" s="44">
        <f t="shared" si="56"/>
      </c>
      <c r="B197" s="45">
        <f t="shared" si="57"/>
      </c>
      <c r="C197" s="46">
        <f t="shared" si="58"/>
      </c>
      <c r="D197" s="46">
        <f t="shared" si="59"/>
      </c>
      <c r="E197" s="46">
        <f t="shared" si="60"/>
      </c>
      <c r="F197" s="46">
        <f t="shared" si="61"/>
      </c>
      <c r="G197" s="46">
        <f t="shared" si="62"/>
      </c>
      <c r="AB197" s="123">
        <v>42217</v>
      </c>
    </row>
    <row r="198" spans="1:28" ht="15">
      <c r="A198" s="47">
        <f t="shared" si="56"/>
      </c>
      <c r="B198" s="48">
        <f t="shared" si="57"/>
      </c>
      <c r="C198" s="49">
        <f t="shared" si="58"/>
      </c>
      <c r="D198" s="49">
        <f t="shared" si="59"/>
      </c>
      <c r="E198" s="49">
        <f t="shared" si="60"/>
      </c>
      <c r="F198" s="49">
        <f t="shared" si="61"/>
      </c>
      <c r="G198" s="49">
        <f t="shared" si="62"/>
      </c>
      <c r="AB198" s="123">
        <v>42248</v>
      </c>
    </row>
    <row r="199" spans="1:28" ht="15">
      <c r="A199" s="44">
        <f t="shared" si="56"/>
      </c>
      <c r="B199" s="45">
        <f t="shared" si="57"/>
      </c>
      <c r="C199" s="46">
        <f t="shared" si="58"/>
      </c>
      <c r="D199" s="46">
        <f t="shared" si="59"/>
      </c>
      <c r="E199" s="46">
        <f t="shared" si="60"/>
      </c>
      <c r="F199" s="46">
        <f t="shared" si="61"/>
      </c>
      <c r="G199" s="46">
        <f t="shared" si="62"/>
      </c>
      <c r="AB199" s="123">
        <v>42278</v>
      </c>
    </row>
    <row r="200" spans="1:28" ht="15">
      <c r="A200" s="44">
        <f t="shared" si="56"/>
      </c>
      <c r="B200" s="45">
        <f t="shared" si="57"/>
      </c>
      <c r="C200" s="46">
        <f t="shared" si="58"/>
      </c>
      <c r="D200" s="46">
        <f t="shared" si="59"/>
      </c>
      <c r="E200" s="46">
        <f t="shared" si="60"/>
      </c>
      <c r="F200" s="46">
        <f t="shared" si="61"/>
      </c>
      <c r="G200" s="46">
        <f t="shared" si="62"/>
      </c>
      <c r="AB200" s="123">
        <v>42309</v>
      </c>
    </row>
    <row r="201" spans="1:28" ht="15">
      <c r="A201" s="47">
        <f t="shared" si="56"/>
      </c>
      <c r="B201" s="48">
        <f t="shared" si="57"/>
      </c>
      <c r="C201" s="49">
        <f t="shared" si="58"/>
      </c>
      <c r="D201" s="49">
        <f t="shared" si="59"/>
      </c>
      <c r="E201" s="49">
        <f t="shared" si="60"/>
      </c>
      <c r="F201" s="49">
        <f t="shared" si="61"/>
      </c>
      <c r="G201" s="49">
        <f t="shared" si="62"/>
      </c>
      <c r="AB201" s="123">
        <v>42339</v>
      </c>
    </row>
    <row r="202" spans="1:28" ht="15">
      <c r="A202" s="44">
        <f aca="true" t="shared" si="63" ref="A202:A217">payment.Num</f>
      </c>
      <c r="B202" s="45">
        <f aca="true" t="shared" si="64" ref="B202:B217">Show.Date</f>
      </c>
      <c r="C202" s="46">
        <f aca="true" t="shared" si="65" ref="C202:C217">Beg.Bal</f>
      </c>
      <c r="D202" s="46">
        <f aca="true" t="shared" si="66" ref="D202:D217">Interest</f>
      </c>
      <c r="E202" s="46">
        <f aca="true" t="shared" si="67" ref="E202:E217">Principal</f>
      </c>
      <c r="F202" s="46">
        <f aca="true" t="shared" si="68" ref="F202:F217">Ending.Balance</f>
      </c>
      <c r="G202" s="46">
        <f aca="true" t="shared" si="69" ref="G202:G217">Cum.Interest</f>
      </c>
      <c r="AB202" s="123">
        <v>42370</v>
      </c>
    </row>
    <row r="203" spans="1:28" ht="15">
      <c r="A203" s="44">
        <f t="shared" si="63"/>
      </c>
      <c r="B203" s="45">
        <f t="shared" si="64"/>
      </c>
      <c r="C203" s="46">
        <f t="shared" si="65"/>
      </c>
      <c r="D203" s="46">
        <f t="shared" si="66"/>
      </c>
      <c r="E203" s="46">
        <f t="shared" si="67"/>
      </c>
      <c r="F203" s="46">
        <f t="shared" si="68"/>
      </c>
      <c r="G203" s="46">
        <f t="shared" si="69"/>
      </c>
      <c r="AB203" s="123">
        <v>42401</v>
      </c>
    </row>
    <row r="204" spans="1:28" ht="15">
      <c r="A204" s="47">
        <f t="shared" si="63"/>
      </c>
      <c r="B204" s="48">
        <f t="shared" si="64"/>
      </c>
      <c r="C204" s="49">
        <f t="shared" si="65"/>
      </c>
      <c r="D204" s="49">
        <f t="shared" si="66"/>
      </c>
      <c r="E204" s="49">
        <f t="shared" si="67"/>
      </c>
      <c r="F204" s="49">
        <f t="shared" si="68"/>
      </c>
      <c r="G204" s="49">
        <f t="shared" si="69"/>
      </c>
      <c r="AB204" s="123">
        <v>42430</v>
      </c>
    </row>
    <row r="205" spans="1:28" ht="15">
      <c r="A205" s="41">
        <f t="shared" si="63"/>
      </c>
      <c r="B205" s="42">
        <f t="shared" si="64"/>
      </c>
      <c r="C205" s="43">
        <f t="shared" si="65"/>
      </c>
      <c r="D205" s="43">
        <f t="shared" si="66"/>
      </c>
      <c r="E205" s="43">
        <f t="shared" si="67"/>
      </c>
      <c r="F205" s="43">
        <f t="shared" si="68"/>
      </c>
      <c r="G205" s="43">
        <f t="shared" si="69"/>
      </c>
      <c r="AB205" s="123">
        <v>42461</v>
      </c>
    </row>
    <row r="206" spans="1:28" ht="15">
      <c r="A206" s="44">
        <f t="shared" si="63"/>
      </c>
      <c r="B206" s="45">
        <f t="shared" si="64"/>
      </c>
      <c r="C206" s="46">
        <f t="shared" si="65"/>
      </c>
      <c r="D206" s="46">
        <f t="shared" si="66"/>
      </c>
      <c r="E206" s="46">
        <f t="shared" si="67"/>
      </c>
      <c r="F206" s="46">
        <f t="shared" si="68"/>
      </c>
      <c r="G206" s="46">
        <f t="shared" si="69"/>
      </c>
      <c r="AB206" s="123">
        <v>42491</v>
      </c>
    </row>
    <row r="207" spans="1:28" ht="15">
      <c r="A207" s="47">
        <f t="shared" si="63"/>
      </c>
      <c r="B207" s="48">
        <f t="shared" si="64"/>
      </c>
      <c r="C207" s="49">
        <f t="shared" si="65"/>
      </c>
      <c r="D207" s="49">
        <f t="shared" si="66"/>
      </c>
      <c r="E207" s="49">
        <f t="shared" si="67"/>
      </c>
      <c r="F207" s="49">
        <f t="shared" si="68"/>
      </c>
      <c r="G207" s="49">
        <f t="shared" si="69"/>
      </c>
      <c r="AB207" s="123">
        <v>42522</v>
      </c>
    </row>
    <row r="208" spans="1:28" ht="15">
      <c r="A208" s="41">
        <f t="shared" si="63"/>
      </c>
      <c r="B208" s="42">
        <f t="shared" si="64"/>
      </c>
      <c r="C208" s="43">
        <f t="shared" si="65"/>
      </c>
      <c r="D208" s="43">
        <f t="shared" si="66"/>
      </c>
      <c r="E208" s="43">
        <f t="shared" si="67"/>
      </c>
      <c r="F208" s="43">
        <f t="shared" si="68"/>
      </c>
      <c r="G208" s="43">
        <f t="shared" si="69"/>
      </c>
      <c r="AB208" s="123">
        <v>42552</v>
      </c>
    </row>
    <row r="209" spans="1:28" ht="15">
      <c r="A209" s="44">
        <f t="shared" si="63"/>
      </c>
      <c r="B209" s="45">
        <f t="shared" si="64"/>
      </c>
      <c r="C209" s="46">
        <f t="shared" si="65"/>
      </c>
      <c r="D209" s="46">
        <f t="shared" si="66"/>
      </c>
      <c r="E209" s="46">
        <f t="shared" si="67"/>
      </c>
      <c r="F209" s="46">
        <f t="shared" si="68"/>
      </c>
      <c r="G209" s="46">
        <f t="shared" si="69"/>
      </c>
      <c r="AB209" s="123">
        <v>42583</v>
      </c>
    </row>
    <row r="210" spans="1:28" ht="15">
      <c r="A210" s="47">
        <f t="shared" si="63"/>
      </c>
      <c r="B210" s="48">
        <f t="shared" si="64"/>
      </c>
      <c r="C210" s="49">
        <f t="shared" si="65"/>
      </c>
      <c r="D210" s="49">
        <f t="shared" si="66"/>
      </c>
      <c r="E210" s="49">
        <f t="shared" si="67"/>
      </c>
      <c r="F210" s="49">
        <f t="shared" si="68"/>
      </c>
      <c r="G210" s="49">
        <f t="shared" si="69"/>
      </c>
      <c r="AB210" s="123">
        <v>42614</v>
      </c>
    </row>
    <row r="211" spans="1:28" ht="15">
      <c r="A211" s="44">
        <f t="shared" si="63"/>
      </c>
      <c r="B211" s="45">
        <f t="shared" si="64"/>
      </c>
      <c r="C211" s="46">
        <f t="shared" si="65"/>
      </c>
      <c r="D211" s="46">
        <f t="shared" si="66"/>
      </c>
      <c r="E211" s="46">
        <f t="shared" si="67"/>
      </c>
      <c r="F211" s="46">
        <f t="shared" si="68"/>
      </c>
      <c r="G211" s="46">
        <f t="shared" si="69"/>
      </c>
      <c r="AB211" s="123">
        <v>42644</v>
      </c>
    </row>
    <row r="212" spans="1:28" ht="15">
      <c r="A212" s="44">
        <f t="shared" si="63"/>
      </c>
      <c r="B212" s="45">
        <f t="shared" si="64"/>
      </c>
      <c r="C212" s="46">
        <f t="shared" si="65"/>
      </c>
      <c r="D212" s="46">
        <f t="shared" si="66"/>
      </c>
      <c r="E212" s="46">
        <f t="shared" si="67"/>
      </c>
      <c r="F212" s="46">
        <f t="shared" si="68"/>
      </c>
      <c r="G212" s="46">
        <f t="shared" si="69"/>
      </c>
      <c r="AB212" s="123">
        <v>42675</v>
      </c>
    </row>
    <row r="213" spans="1:28" ht="15">
      <c r="A213" s="47">
        <f t="shared" si="63"/>
      </c>
      <c r="B213" s="48">
        <f t="shared" si="64"/>
      </c>
      <c r="C213" s="49">
        <f t="shared" si="65"/>
      </c>
      <c r="D213" s="49">
        <f t="shared" si="66"/>
      </c>
      <c r="E213" s="49">
        <f t="shared" si="67"/>
      </c>
      <c r="F213" s="49">
        <f t="shared" si="68"/>
      </c>
      <c r="G213" s="49">
        <f t="shared" si="69"/>
      </c>
      <c r="AB213" s="123">
        <v>42705</v>
      </c>
    </row>
    <row r="214" spans="1:28" ht="15">
      <c r="A214" s="44">
        <f t="shared" si="63"/>
      </c>
      <c r="B214" s="45">
        <f t="shared" si="64"/>
      </c>
      <c r="C214" s="46">
        <f t="shared" si="65"/>
      </c>
      <c r="D214" s="46">
        <f t="shared" si="66"/>
      </c>
      <c r="E214" s="46">
        <f t="shared" si="67"/>
      </c>
      <c r="F214" s="46">
        <f t="shared" si="68"/>
      </c>
      <c r="G214" s="46">
        <f t="shared" si="69"/>
      </c>
      <c r="AB214" s="123">
        <v>42736</v>
      </c>
    </row>
    <row r="215" spans="1:28" ht="15">
      <c r="A215" s="44">
        <f t="shared" si="63"/>
      </c>
      <c r="B215" s="45">
        <f t="shared" si="64"/>
      </c>
      <c r="C215" s="46">
        <f t="shared" si="65"/>
      </c>
      <c r="D215" s="46">
        <f t="shared" si="66"/>
      </c>
      <c r="E215" s="46">
        <f t="shared" si="67"/>
      </c>
      <c r="F215" s="46">
        <f t="shared" si="68"/>
      </c>
      <c r="G215" s="46">
        <f t="shared" si="69"/>
      </c>
      <c r="AB215" s="123">
        <v>42767</v>
      </c>
    </row>
    <row r="216" spans="1:28" ht="15">
      <c r="A216" s="47">
        <f t="shared" si="63"/>
      </c>
      <c r="B216" s="48">
        <f t="shared" si="64"/>
      </c>
      <c r="C216" s="49">
        <f t="shared" si="65"/>
      </c>
      <c r="D216" s="49">
        <f t="shared" si="66"/>
      </c>
      <c r="E216" s="49">
        <f t="shared" si="67"/>
      </c>
      <c r="F216" s="49">
        <f t="shared" si="68"/>
      </c>
      <c r="G216" s="49">
        <f t="shared" si="69"/>
      </c>
      <c r="AB216" s="123">
        <v>42795</v>
      </c>
    </row>
    <row r="217" spans="1:28" ht="15">
      <c r="A217" s="44">
        <f t="shared" si="63"/>
      </c>
      <c r="B217" s="45">
        <f t="shared" si="64"/>
      </c>
      <c r="C217" s="46">
        <f t="shared" si="65"/>
      </c>
      <c r="D217" s="46">
        <f t="shared" si="66"/>
      </c>
      <c r="E217" s="46">
        <f t="shared" si="67"/>
      </c>
      <c r="F217" s="46">
        <f t="shared" si="68"/>
      </c>
      <c r="G217" s="46">
        <f t="shared" si="69"/>
      </c>
      <c r="AB217" s="123">
        <v>42826</v>
      </c>
    </row>
    <row r="218" spans="1:28" ht="15">
      <c r="A218" s="44">
        <f aca="true" t="shared" si="70" ref="A218:A233">payment.Num</f>
      </c>
      <c r="B218" s="45">
        <f aca="true" t="shared" si="71" ref="B218:B233">Show.Date</f>
      </c>
      <c r="C218" s="46">
        <f aca="true" t="shared" si="72" ref="C218:C233">Beg.Bal</f>
      </c>
      <c r="D218" s="46">
        <f aca="true" t="shared" si="73" ref="D218:D233">Interest</f>
      </c>
      <c r="E218" s="46">
        <f aca="true" t="shared" si="74" ref="E218:E233">Principal</f>
      </c>
      <c r="F218" s="46">
        <f aca="true" t="shared" si="75" ref="F218:F233">Ending.Balance</f>
      </c>
      <c r="G218" s="46">
        <f aca="true" t="shared" si="76" ref="G218:G233">Cum.Interest</f>
      </c>
      <c r="AB218" s="123">
        <v>42856</v>
      </c>
    </row>
    <row r="219" spans="1:28" ht="15">
      <c r="A219" s="47">
        <f t="shared" si="70"/>
      </c>
      <c r="B219" s="48">
        <f t="shared" si="71"/>
      </c>
      <c r="C219" s="49">
        <f t="shared" si="72"/>
      </c>
      <c r="D219" s="49">
        <f t="shared" si="73"/>
      </c>
      <c r="E219" s="49">
        <f t="shared" si="74"/>
      </c>
      <c r="F219" s="49">
        <f t="shared" si="75"/>
      </c>
      <c r="G219" s="49">
        <f t="shared" si="76"/>
      </c>
      <c r="AB219" s="123">
        <v>42887</v>
      </c>
    </row>
    <row r="220" spans="1:28" ht="15">
      <c r="A220" s="44">
        <f t="shared" si="70"/>
      </c>
      <c r="B220" s="45">
        <f t="shared" si="71"/>
      </c>
      <c r="C220" s="46">
        <f t="shared" si="72"/>
      </c>
      <c r="D220" s="46">
        <f t="shared" si="73"/>
      </c>
      <c r="E220" s="46">
        <f t="shared" si="74"/>
      </c>
      <c r="F220" s="46">
        <f t="shared" si="75"/>
      </c>
      <c r="G220" s="46">
        <f t="shared" si="76"/>
      </c>
      <c r="AB220" s="123">
        <v>42917</v>
      </c>
    </row>
    <row r="221" spans="1:28" ht="15">
      <c r="A221" s="44">
        <f t="shared" si="70"/>
      </c>
      <c r="B221" s="45">
        <f t="shared" si="71"/>
      </c>
      <c r="C221" s="46">
        <f t="shared" si="72"/>
      </c>
      <c r="D221" s="46">
        <f t="shared" si="73"/>
      </c>
      <c r="E221" s="46">
        <f t="shared" si="74"/>
      </c>
      <c r="F221" s="46">
        <f t="shared" si="75"/>
      </c>
      <c r="G221" s="46">
        <f t="shared" si="76"/>
      </c>
      <c r="AB221" s="123">
        <v>42948</v>
      </c>
    </row>
    <row r="222" spans="1:28" ht="15">
      <c r="A222" s="47">
        <f t="shared" si="70"/>
      </c>
      <c r="B222" s="48">
        <f t="shared" si="71"/>
      </c>
      <c r="C222" s="49">
        <f t="shared" si="72"/>
      </c>
      <c r="D222" s="49">
        <f t="shared" si="73"/>
      </c>
      <c r="E222" s="49">
        <f t="shared" si="74"/>
      </c>
      <c r="F222" s="49">
        <f t="shared" si="75"/>
      </c>
      <c r="G222" s="49">
        <f t="shared" si="76"/>
      </c>
      <c r="AB222" s="123">
        <v>42979</v>
      </c>
    </row>
    <row r="223" spans="1:28" ht="15">
      <c r="A223" s="44">
        <f t="shared" si="70"/>
      </c>
      <c r="B223" s="45">
        <f t="shared" si="71"/>
      </c>
      <c r="C223" s="46">
        <f t="shared" si="72"/>
      </c>
      <c r="D223" s="46">
        <f t="shared" si="73"/>
      </c>
      <c r="E223" s="46">
        <f t="shared" si="74"/>
      </c>
      <c r="F223" s="46">
        <f t="shared" si="75"/>
      </c>
      <c r="G223" s="46">
        <f t="shared" si="76"/>
      </c>
      <c r="AB223" s="123">
        <v>43009</v>
      </c>
    </row>
    <row r="224" spans="1:28" ht="15">
      <c r="A224" s="44">
        <f t="shared" si="70"/>
      </c>
      <c r="B224" s="45">
        <f t="shared" si="71"/>
      </c>
      <c r="C224" s="46">
        <f t="shared" si="72"/>
      </c>
      <c r="D224" s="46">
        <f t="shared" si="73"/>
      </c>
      <c r="E224" s="46">
        <f t="shared" si="74"/>
      </c>
      <c r="F224" s="46">
        <f t="shared" si="75"/>
      </c>
      <c r="G224" s="46">
        <f t="shared" si="76"/>
      </c>
      <c r="AB224" s="123">
        <v>43040</v>
      </c>
    </row>
    <row r="225" spans="1:28" ht="15">
      <c r="A225" s="47">
        <f t="shared" si="70"/>
      </c>
      <c r="B225" s="48">
        <f t="shared" si="71"/>
      </c>
      <c r="C225" s="49">
        <f t="shared" si="72"/>
      </c>
      <c r="D225" s="49">
        <f t="shared" si="73"/>
      </c>
      <c r="E225" s="49">
        <f t="shared" si="74"/>
      </c>
      <c r="F225" s="49">
        <f t="shared" si="75"/>
      </c>
      <c r="G225" s="49">
        <f t="shared" si="76"/>
      </c>
      <c r="AB225" s="123">
        <v>43070</v>
      </c>
    </row>
    <row r="226" spans="1:28" ht="15">
      <c r="A226" s="44">
        <f t="shared" si="70"/>
      </c>
      <c r="B226" s="45">
        <f t="shared" si="71"/>
      </c>
      <c r="C226" s="46">
        <f t="shared" si="72"/>
      </c>
      <c r="D226" s="46">
        <f t="shared" si="73"/>
      </c>
      <c r="E226" s="46">
        <f t="shared" si="74"/>
      </c>
      <c r="F226" s="46">
        <f t="shared" si="75"/>
      </c>
      <c r="G226" s="46">
        <f t="shared" si="76"/>
      </c>
      <c r="AB226" s="123">
        <v>43101</v>
      </c>
    </row>
    <row r="227" spans="1:28" ht="15">
      <c r="A227" s="44">
        <f t="shared" si="70"/>
      </c>
      <c r="B227" s="45">
        <f t="shared" si="71"/>
      </c>
      <c r="C227" s="46">
        <f t="shared" si="72"/>
      </c>
      <c r="D227" s="46">
        <f t="shared" si="73"/>
      </c>
      <c r="E227" s="46">
        <f t="shared" si="74"/>
      </c>
      <c r="F227" s="46">
        <f t="shared" si="75"/>
      </c>
      <c r="G227" s="46">
        <f t="shared" si="76"/>
      </c>
      <c r="AB227" s="123">
        <v>43132</v>
      </c>
    </row>
    <row r="228" spans="1:28" ht="15">
      <c r="A228" s="47">
        <f t="shared" si="70"/>
      </c>
      <c r="B228" s="48">
        <f t="shared" si="71"/>
      </c>
      <c r="C228" s="49">
        <f t="shared" si="72"/>
      </c>
      <c r="D228" s="49">
        <f t="shared" si="73"/>
      </c>
      <c r="E228" s="49">
        <f t="shared" si="74"/>
      </c>
      <c r="F228" s="49">
        <f t="shared" si="75"/>
      </c>
      <c r="G228" s="49">
        <f t="shared" si="76"/>
      </c>
      <c r="AB228" s="123">
        <v>43160</v>
      </c>
    </row>
    <row r="229" spans="1:28" ht="15">
      <c r="A229" s="41">
        <f t="shared" si="70"/>
      </c>
      <c r="B229" s="42">
        <f t="shared" si="71"/>
      </c>
      <c r="C229" s="43">
        <f t="shared" si="72"/>
      </c>
      <c r="D229" s="43">
        <f t="shared" si="73"/>
      </c>
      <c r="E229" s="43">
        <f t="shared" si="74"/>
      </c>
      <c r="F229" s="43">
        <f t="shared" si="75"/>
      </c>
      <c r="G229" s="43">
        <f t="shared" si="76"/>
      </c>
      <c r="AB229" s="123">
        <v>43191</v>
      </c>
    </row>
    <row r="230" spans="1:28" ht="15">
      <c r="A230" s="44">
        <f t="shared" si="70"/>
      </c>
      <c r="B230" s="45">
        <f t="shared" si="71"/>
      </c>
      <c r="C230" s="46">
        <f t="shared" si="72"/>
      </c>
      <c r="D230" s="46">
        <f t="shared" si="73"/>
      </c>
      <c r="E230" s="46">
        <f t="shared" si="74"/>
      </c>
      <c r="F230" s="46">
        <f t="shared" si="75"/>
      </c>
      <c r="G230" s="46">
        <f t="shared" si="76"/>
      </c>
      <c r="AB230" s="123">
        <v>43221</v>
      </c>
    </row>
    <row r="231" spans="1:28" ht="15">
      <c r="A231" s="47">
        <f t="shared" si="70"/>
      </c>
      <c r="B231" s="48">
        <f t="shared" si="71"/>
      </c>
      <c r="C231" s="49">
        <f t="shared" si="72"/>
      </c>
      <c r="D231" s="49">
        <f t="shared" si="73"/>
      </c>
      <c r="E231" s="49">
        <f t="shared" si="74"/>
      </c>
      <c r="F231" s="49">
        <f t="shared" si="75"/>
      </c>
      <c r="G231" s="49">
        <f t="shared" si="76"/>
      </c>
      <c r="AB231" s="123">
        <v>43252</v>
      </c>
    </row>
    <row r="232" spans="1:28" ht="15">
      <c r="A232" s="41">
        <f t="shared" si="70"/>
      </c>
      <c r="B232" s="42">
        <f t="shared" si="71"/>
      </c>
      <c r="C232" s="43">
        <f t="shared" si="72"/>
      </c>
      <c r="D232" s="43">
        <f t="shared" si="73"/>
      </c>
      <c r="E232" s="43">
        <f t="shared" si="74"/>
      </c>
      <c r="F232" s="43">
        <f t="shared" si="75"/>
      </c>
      <c r="G232" s="43">
        <f t="shared" si="76"/>
      </c>
      <c r="AB232" s="123">
        <v>43282</v>
      </c>
    </row>
    <row r="233" spans="1:28" ht="15">
      <c r="A233" s="44">
        <f t="shared" si="70"/>
      </c>
      <c r="B233" s="45">
        <f t="shared" si="71"/>
      </c>
      <c r="C233" s="46">
        <f t="shared" si="72"/>
      </c>
      <c r="D233" s="46">
        <f t="shared" si="73"/>
      </c>
      <c r="E233" s="46">
        <f t="shared" si="74"/>
      </c>
      <c r="F233" s="46">
        <f t="shared" si="75"/>
      </c>
      <c r="G233" s="46">
        <f t="shared" si="76"/>
      </c>
      <c r="AB233" s="123">
        <v>43313</v>
      </c>
    </row>
    <row r="234" spans="1:28" ht="15">
      <c r="A234" s="47">
        <f aca="true" t="shared" si="77" ref="A234:A249">payment.Num</f>
      </c>
      <c r="B234" s="48">
        <f aca="true" t="shared" si="78" ref="B234:B249">Show.Date</f>
      </c>
      <c r="C234" s="49">
        <f aca="true" t="shared" si="79" ref="C234:C249">Beg.Bal</f>
      </c>
      <c r="D234" s="49">
        <f aca="true" t="shared" si="80" ref="D234:D249">Interest</f>
      </c>
      <c r="E234" s="49">
        <f aca="true" t="shared" si="81" ref="E234:E249">Principal</f>
      </c>
      <c r="F234" s="49">
        <f aca="true" t="shared" si="82" ref="F234:F249">Ending.Balance</f>
      </c>
      <c r="G234" s="49">
        <f aca="true" t="shared" si="83" ref="G234:G249">Cum.Interest</f>
      </c>
      <c r="AB234" s="123">
        <v>43344</v>
      </c>
    </row>
    <row r="235" spans="1:28" ht="15">
      <c r="A235" s="44">
        <f t="shared" si="77"/>
      </c>
      <c r="B235" s="45">
        <f t="shared" si="78"/>
      </c>
      <c r="C235" s="46">
        <f t="shared" si="79"/>
      </c>
      <c r="D235" s="46">
        <f t="shared" si="80"/>
      </c>
      <c r="E235" s="46">
        <f t="shared" si="81"/>
      </c>
      <c r="F235" s="46">
        <f t="shared" si="82"/>
      </c>
      <c r="G235" s="46">
        <f t="shared" si="83"/>
      </c>
      <c r="AB235" s="123">
        <v>43374</v>
      </c>
    </row>
    <row r="236" spans="1:28" ht="15">
      <c r="A236" s="44">
        <f t="shared" si="77"/>
      </c>
      <c r="B236" s="45">
        <f t="shared" si="78"/>
      </c>
      <c r="C236" s="46">
        <f t="shared" si="79"/>
      </c>
      <c r="D236" s="46">
        <f t="shared" si="80"/>
      </c>
      <c r="E236" s="46">
        <f t="shared" si="81"/>
      </c>
      <c r="F236" s="46">
        <f t="shared" si="82"/>
      </c>
      <c r="G236" s="46">
        <f t="shared" si="83"/>
      </c>
      <c r="AB236" s="123">
        <v>43405</v>
      </c>
    </row>
    <row r="237" spans="1:28" ht="15">
      <c r="A237" s="47">
        <f t="shared" si="77"/>
      </c>
      <c r="B237" s="48">
        <f t="shared" si="78"/>
      </c>
      <c r="C237" s="49">
        <f t="shared" si="79"/>
      </c>
      <c r="D237" s="49">
        <f t="shared" si="80"/>
      </c>
      <c r="E237" s="49">
        <f t="shared" si="81"/>
      </c>
      <c r="F237" s="49">
        <f t="shared" si="82"/>
      </c>
      <c r="G237" s="49">
        <f t="shared" si="83"/>
      </c>
      <c r="AB237" s="123">
        <v>43435</v>
      </c>
    </row>
    <row r="238" spans="1:28" ht="15">
      <c r="A238" s="44">
        <f t="shared" si="77"/>
      </c>
      <c r="B238" s="45">
        <f t="shared" si="78"/>
      </c>
      <c r="C238" s="46">
        <f t="shared" si="79"/>
      </c>
      <c r="D238" s="46">
        <f t="shared" si="80"/>
      </c>
      <c r="E238" s="46">
        <f t="shared" si="81"/>
      </c>
      <c r="F238" s="46">
        <f t="shared" si="82"/>
      </c>
      <c r="G238" s="46">
        <f t="shared" si="83"/>
      </c>
      <c r="AB238" s="123">
        <v>43466</v>
      </c>
    </row>
    <row r="239" spans="1:28" ht="15">
      <c r="A239" s="44">
        <f t="shared" si="77"/>
      </c>
      <c r="B239" s="45">
        <f t="shared" si="78"/>
      </c>
      <c r="C239" s="46">
        <f t="shared" si="79"/>
      </c>
      <c r="D239" s="46">
        <f t="shared" si="80"/>
      </c>
      <c r="E239" s="46">
        <f t="shared" si="81"/>
      </c>
      <c r="F239" s="46">
        <f t="shared" si="82"/>
      </c>
      <c r="G239" s="46">
        <f t="shared" si="83"/>
      </c>
      <c r="AB239" s="123">
        <v>43497</v>
      </c>
    </row>
    <row r="240" spans="1:28" ht="15">
      <c r="A240" s="47">
        <f t="shared" si="77"/>
      </c>
      <c r="B240" s="48">
        <f t="shared" si="78"/>
      </c>
      <c r="C240" s="49">
        <f t="shared" si="79"/>
      </c>
      <c r="D240" s="49">
        <f t="shared" si="80"/>
      </c>
      <c r="E240" s="49">
        <f t="shared" si="81"/>
      </c>
      <c r="F240" s="49">
        <f t="shared" si="82"/>
      </c>
      <c r="G240" s="49">
        <f t="shared" si="83"/>
      </c>
      <c r="AB240" s="123">
        <v>43525</v>
      </c>
    </row>
    <row r="241" spans="1:28" ht="15">
      <c r="A241" s="44">
        <f t="shared" si="77"/>
      </c>
      <c r="B241" s="45">
        <f t="shared" si="78"/>
      </c>
      <c r="C241" s="46">
        <f t="shared" si="79"/>
      </c>
      <c r="D241" s="46">
        <f t="shared" si="80"/>
      </c>
      <c r="E241" s="46">
        <f t="shared" si="81"/>
      </c>
      <c r="F241" s="46">
        <f t="shared" si="82"/>
      </c>
      <c r="G241" s="46">
        <f t="shared" si="83"/>
      </c>
      <c r="AB241" s="123">
        <v>43556</v>
      </c>
    </row>
    <row r="242" spans="1:28" ht="15">
      <c r="A242" s="44">
        <f t="shared" si="77"/>
      </c>
      <c r="B242" s="45">
        <f t="shared" si="78"/>
      </c>
      <c r="C242" s="46">
        <f t="shared" si="79"/>
      </c>
      <c r="D242" s="46">
        <f t="shared" si="80"/>
      </c>
      <c r="E242" s="46">
        <f t="shared" si="81"/>
      </c>
      <c r="F242" s="46">
        <f t="shared" si="82"/>
      </c>
      <c r="G242" s="46">
        <f t="shared" si="83"/>
      </c>
      <c r="AB242" s="123">
        <v>43586</v>
      </c>
    </row>
    <row r="243" spans="1:28" ht="15">
      <c r="A243" s="47">
        <f t="shared" si="77"/>
      </c>
      <c r="B243" s="48">
        <f t="shared" si="78"/>
      </c>
      <c r="C243" s="49">
        <f t="shared" si="79"/>
      </c>
      <c r="D243" s="49">
        <f t="shared" si="80"/>
      </c>
      <c r="E243" s="49">
        <f t="shared" si="81"/>
      </c>
      <c r="F243" s="49">
        <f t="shared" si="82"/>
      </c>
      <c r="G243" s="49">
        <f t="shared" si="83"/>
      </c>
      <c r="AB243" s="123">
        <v>43617</v>
      </c>
    </row>
    <row r="244" spans="1:28" ht="15">
      <c r="A244" s="44">
        <f t="shared" si="77"/>
      </c>
      <c r="B244" s="45">
        <f t="shared" si="78"/>
      </c>
      <c r="C244" s="46">
        <f t="shared" si="79"/>
      </c>
      <c r="D244" s="46">
        <f t="shared" si="80"/>
      </c>
      <c r="E244" s="46">
        <f t="shared" si="81"/>
      </c>
      <c r="F244" s="46">
        <f t="shared" si="82"/>
      </c>
      <c r="G244" s="46">
        <f t="shared" si="83"/>
      </c>
      <c r="AB244" s="123">
        <v>43647</v>
      </c>
    </row>
    <row r="245" spans="1:28" ht="15">
      <c r="A245" s="44">
        <f t="shared" si="77"/>
      </c>
      <c r="B245" s="45">
        <f t="shared" si="78"/>
      </c>
      <c r="C245" s="46">
        <f t="shared" si="79"/>
      </c>
      <c r="D245" s="46">
        <f t="shared" si="80"/>
      </c>
      <c r="E245" s="46">
        <f t="shared" si="81"/>
      </c>
      <c r="F245" s="46">
        <f t="shared" si="82"/>
      </c>
      <c r="G245" s="46">
        <f t="shared" si="83"/>
      </c>
      <c r="AB245" s="123">
        <v>43678</v>
      </c>
    </row>
    <row r="246" spans="1:28" ht="15">
      <c r="A246" s="47">
        <f t="shared" si="77"/>
      </c>
      <c r="B246" s="48">
        <f t="shared" si="78"/>
      </c>
      <c r="C246" s="49">
        <f t="shared" si="79"/>
      </c>
      <c r="D246" s="49">
        <f t="shared" si="80"/>
      </c>
      <c r="E246" s="49">
        <f t="shared" si="81"/>
      </c>
      <c r="F246" s="49">
        <f t="shared" si="82"/>
      </c>
      <c r="G246" s="49">
        <f t="shared" si="83"/>
      </c>
      <c r="AB246" s="123">
        <v>43709</v>
      </c>
    </row>
    <row r="247" spans="1:28" ht="15">
      <c r="A247" s="44">
        <f t="shared" si="77"/>
      </c>
      <c r="B247" s="45">
        <f t="shared" si="78"/>
      </c>
      <c r="C247" s="46">
        <f t="shared" si="79"/>
      </c>
      <c r="D247" s="46">
        <f t="shared" si="80"/>
      </c>
      <c r="E247" s="46">
        <f t="shared" si="81"/>
      </c>
      <c r="F247" s="46">
        <f t="shared" si="82"/>
      </c>
      <c r="G247" s="46">
        <f t="shared" si="83"/>
      </c>
      <c r="AB247" s="123">
        <v>43739</v>
      </c>
    </row>
    <row r="248" spans="1:28" ht="15">
      <c r="A248" s="44">
        <f t="shared" si="77"/>
      </c>
      <c r="B248" s="45">
        <f t="shared" si="78"/>
      </c>
      <c r="C248" s="46">
        <f t="shared" si="79"/>
      </c>
      <c r="D248" s="46">
        <f t="shared" si="80"/>
      </c>
      <c r="E248" s="46">
        <f t="shared" si="81"/>
      </c>
      <c r="F248" s="46">
        <f t="shared" si="82"/>
      </c>
      <c r="G248" s="46">
        <f t="shared" si="83"/>
      </c>
      <c r="AB248" s="123">
        <v>43770</v>
      </c>
    </row>
    <row r="249" spans="1:28" ht="15">
      <c r="A249" s="47">
        <f t="shared" si="77"/>
      </c>
      <c r="B249" s="48">
        <f t="shared" si="78"/>
      </c>
      <c r="C249" s="49">
        <f t="shared" si="79"/>
      </c>
      <c r="D249" s="49">
        <f t="shared" si="80"/>
      </c>
      <c r="E249" s="49">
        <f t="shared" si="81"/>
      </c>
      <c r="F249" s="49">
        <f t="shared" si="82"/>
      </c>
      <c r="G249" s="49">
        <f t="shared" si="83"/>
      </c>
      <c r="AB249" s="123">
        <v>43800</v>
      </c>
    </row>
    <row r="250" spans="1:28" ht="15">
      <c r="A250" s="44">
        <f aca="true" t="shared" si="84" ref="A250:A265">payment.Num</f>
      </c>
      <c r="B250" s="45">
        <f aca="true" t="shared" si="85" ref="B250:B265">Show.Date</f>
      </c>
      <c r="C250" s="46">
        <f aca="true" t="shared" si="86" ref="C250:C265">Beg.Bal</f>
      </c>
      <c r="D250" s="46">
        <f aca="true" t="shared" si="87" ref="D250:D265">Interest</f>
      </c>
      <c r="E250" s="46">
        <f aca="true" t="shared" si="88" ref="E250:E265">Principal</f>
      </c>
      <c r="F250" s="46">
        <f aca="true" t="shared" si="89" ref="F250:F265">Ending.Balance</f>
      </c>
      <c r="G250" s="46">
        <f aca="true" t="shared" si="90" ref="G250:G265">Cum.Interest</f>
      </c>
      <c r="AB250" s="123">
        <v>43831</v>
      </c>
    </row>
    <row r="251" spans="1:28" ht="15">
      <c r="A251" s="44">
        <f t="shared" si="84"/>
      </c>
      <c r="B251" s="45">
        <f t="shared" si="85"/>
      </c>
      <c r="C251" s="46">
        <f t="shared" si="86"/>
      </c>
      <c r="D251" s="46">
        <f t="shared" si="87"/>
      </c>
      <c r="E251" s="46">
        <f t="shared" si="88"/>
      </c>
      <c r="F251" s="46">
        <f t="shared" si="89"/>
      </c>
      <c r="G251" s="46">
        <f t="shared" si="90"/>
      </c>
      <c r="AB251" s="123">
        <v>43862</v>
      </c>
    </row>
    <row r="252" spans="1:28" ht="15">
      <c r="A252" s="47">
        <f t="shared" si="84"/>
      </c>
      <c r="B252" s="48">
        <f t="shared" si="85"/>
      </c>
      <c r="C252" s="49">
        <f t="shared" si="86"/>
      </c>
      <c r="D252" s="49">
        <f t="shared" si="87"/>
      </c>
      <c r="E252" s="49">
        <f t="shared" si="88"/>
      </c>
      <c r="F252" s="49">
        <f t="shared" si="89"/>
      </c>
      <c r="G252" s="49">
        <f t="shared" si="90"/>
      </c>
      <c r="AB252" s="123">
        <v>43891</v>
      </c>
    </row>
    <row r="253" spans="1:28" ht="15">
      <c r="A253" s="44">
        <f t="shared" si="84"/>
      </c>
      <c r="B253" s="45">
        <f t="shared" si="85"/>
      </c>
      <c r="C253" s="46">
        <f t="shared" si="86"/>
      </c>
      <c r="D253" s="46">
        <f t="shared" si="87"/>
      </c>
      <c r="E253" s="46">
        <f t="shared" si="88"/>
      </c>
      <c r="F253" s="46">
        <f t="shared" si="89"/>
      </c>
      <c r="G253" s="46">
        <f t="shared" si="90"/>
      </c>
      <c r="AB253" s="123">
        <v>43922</v>
      </c>
    </row>
    <row r="254" spans="1:28" ht="15">
      <c r="A254" s="44">
        <f t="shared" si="84"/>
      </c>
      <c r="B254" s="45">
        <f t="shared" si="85"/>
      </c>
      <c r="C254" s="46">
        <f t="shared" si="86"/>
      </c>
      <c r="D254" s="46">
        <f t="shared" si="87"/>
      </c>
      <c r="E254" s="46">
        <f t="shared" si="88"/>
      </c>
      <c r="F254" s="46">
        <f t="shared" si="89"/>
      </c>
      <c r="G254" s="46">
        <f t="shared" si="90"/>
      </c>
      <c r="AB254" s="123">
        <v>43952</v>
      </c>
    </row>
    <row r="255" spans="1:28" ht="15">
      <c r="A255" s="47">
        <f t="shared" si="84"/>
      </c>
      <c r="B255" s="48">
        <f t="shared" si="85"/>
      </c>
      <c r="C255" s="49">
        <f t="shared" si="86"/>
      </c>
      <c r="D255" s="49">
        <f t="shared" si="87"/>
      </c>
      <c r="E255" s="49">
        <f t="shared" si="88"/>
      </c>
      <c r="F255" s="49">
        <f t="shared" si="89"/>
      </c>
      <c r="G255" s="49">
        <f t="shared" si="90"/>
      </c>
      <c r="AB255" s="123">
        <v>43983</v>
      </c>
    </row>
    <row r="256" spans="1:28" ht="15">
      <c r="A256" s="44">
        <f t="shared" si="84"/>
      </c>
      <c r="B256" s="45">
        <f t="shared" si="85"/>
      </c>
      <c r="C256" s="46">
        <f t="shared" si="86"/>
      </c>
      <c r="D256" s="46">
        <f t="shared" si="87"/>
      </c>
      <c r="E256" s="46">
        <f t="shared" si="88"/>
      </c>
      <c r="F256" s="46">
        <f t="shared" si="89"/>
      </c>
      <c r="G256" s="46">
        <f t="shared" si="90"/>
      </c>
      <c r="AB256" s="123">
        <v>44013</v>
      </c>
    </row>
    <row r="257" spans="1:28" ht="15">
      <c r="A257" s="44">
        <f t="shared" si="84"/>
      </c>
      <c r="B257" s="45">
        <f t="shared" si="85"/>
      </c>
      <c r="C257" s="46">
        <f t="shared" si="86"/>
      </c>
      <c r="D257" s="46">
        <f t="shared" si="87"/>
      </c>
      <c r="E257" s="46">
        <f t="shared" si="88"/>
      </c>
      <c r="F257" s="46">
        <f t="shared" si="89"/>
      </c>
      <c r="G257" s="46">
        <f t="shared" si="90"/>
      </c>
      <c r="AB257" s="123">
        <v>44044</v>
      </c>
    </row>
    <row r="258" spans="1:28" ht="15">
      <c r="A258" s="47">
        <f t="shared" si="84"/>
      </c>
      <c r="B258" s="48">
        <f t="shared" si="85"/>
      </c>
      <c r="C258" s="49">
        <f t="shared" si="86"/>
      </c>
      <c r="D258" s="49">
        <f t="shared" si="87"/>
      </c>
      <c r="E258" s="49">
        <f t="shared" si="88"/>
      </c>
      <c r="F258" s="49">
        <f t="shared" si="89"/>
      </c>
      <c r="G258" s="49">
        <f t="shared" si="90"/>
      </c>
      <c r="AB258" s="123">
        <v>44075</v>
      </c>
    </row>
    <row r="259" spans="1:28" ht="15">
      <c r="A259" s="44">
        <f t="shared" si="84"/>
      </c>
      <c r="B259" s="45">
        <f t="shared" si="85"/>
      </c>
      <c r="C259" s="46">
        <f t="shared" si="86"/>
      </c>
      <c r="D259" s="46">
        <f t="shared" si="87"/>
      </c>
      <c r="E259" s="46">
        <f t="shared" si="88"/>
      </c>
      <c r="F259" s="46">
        <f t="shared" si="89"/>
      </c>
      <c r="G259" s="46">
        <f t="shared" si="90"/>
      </c>
      <c r="AB259" s="123">
        <v>44105</v>
      </c>
    </row>
    <row r="260" spans="1:28" ht="15">
      <c r="A260" s="44">
        <f t="shared" si="84"/>
      </c>
      <c r="B260" s="45">
        <f t="shared" si="85"/>
      </c>
      <c r="C260" s="46">
        <f t="shared" si="86"/>
      </c>
      <c r="D260" s="46">
        <f t="shared" si="87"/>
      </c>
      <c r="E260" s="46">
        <f t="shared" si="88"/>
      </c>
      <c r="F260" s="46">
        <f t="shared" si="89"/>
      </c>
      <c r="G260" s="46">
        <f t="shared" si="90"/>
      </c>
      <c r="AB260" s="123">
        <v>44136</v>
      </c>
    </row>
    <row r="261" spans="1:28" ht="15">
      <c r="A261" s="47">
        <f t="shared" si="84"/>
      </c>
      <c r="B261" s="48">
        <f t="shared" si="85"/>
      </c>
      <c r="C261" s="49">
        <f t="shared" si="86"/>
      </c>
      <c r="D261" s="49">
        <f t="shared" si="87"/>
      </c>
      <c r="E261" s="49">
        <f t="shared" si="88"/>
      </c>
      <c r="F261" s="49">
        <f t="shared" si="89"/>
      </c>
      <c r="G261" s="49">
        <f t="shared" si="90"/>
      </c>
      <c r="AB261" s="123">
        <v>44166</v>
      </c>
    </row>
    <row r="262" spans="1:28" ht="15">
      <c r="A262" s="44">
        <f t="shared" si="84"/>
      </c>
      <c r="B262" s="45">
        <f t="shared" si="85"/>
      </c>
      <c r="C262" s="46">
        <f t="shared" si="86"/>
      </c>
      <c r="D262" s="46">
        <f t="shared" si="87"/>
      </c>
      <c r="E262" s="46">
        <f t="shared" si="88"/>
      </c>
      <c r="F262" s="46">
        <f t="shared" si="89"/>
      </c>
      <c r="G262" s="46">
        <f t="shared" si="90"/>
      </c>
      <c r="AB262" s="123">
        <v>44197</v>
      </c>
    </row>
    <row r="263" spans="1:28" ht="15">
      <c r="A263" s="44">
        <f t="shared" si="84"/>
      </c>
      <c r="B263" s="45">
        <f t="shared" si="85"/>
      </c>
      <c r="C263" s="46">
        <f t="shared" si="86"/>
      </c>
      <c r="D263" s="46">
        <f t="shared" si="87"/>
      </c>
      <c r="E263" s="46">
        <f t="shared" si="88"/>
      </c>
      <c r="F263" s="46">
        <f t="shared" si="89"/>
      </c>
      <c r="G263" s="46">
        <f t="shared" si="90"/>
      </c>
      <c r="AB263" s="123">
        <v>44228</v>
      </c>
    </row>
    <row r="264" spans="1:28" ht="15">
      <c r="A264" s="47">
        <f t="shared" si="84"/>
      </c>
      <c r="B264" s="48">
        <f t="shared" si="85"/>
      </c>
      <c r="C264" s="49">
        <f t="shared" si="86"/>
      </c>
      <c r="D264" s="49">
        <f t="shared" si="87"/>
      </c>
      <c r="E264" s="49">
        <f t="shared" si="88"/>
      </c>
      <c r="F264" s="49">
        <f t="shared" si="89"/>
      </c>
      <c r="G264" s="49">
        <f t="shared" si="90"/>
      </c>
      <c r="AB264" s="123">
        <v>44256</v>
      </c>
    </row>
    <row r="265" spans="1:28" ht="15">
      <c r="A265" s="41">
        <f t="shared" si="84"/>
      </c>
      <c r="B265" s="42">
        <f t="shared" si="85"/>
      </c>
      <c r="C265" s="43">
        <f t="shared" si="86"/>
      </c>
      <c r="D265" s="43">
        <f t="shared" si="87"/>
      </c>
      <c r="E265" s="43">
        <f t="shared" si="88"/>
      </c>
      <c r="F265" s="43">
        <f t="shared" si="89"/>
      </c>
      <c r="G265" s="43">
        <f t="shared" si="90"/>
      </c>
      <c r="AB265" s="123">
        <v>44287</v>
      </c>
    </row>
    <row r="266" spans="1:28" ht="15">
      <c r="A266" s="44">
        <f aca="true" t="shared" si="91" ref="A266:A281">payment.Num</f>
      </c>
      <c r="B266" s="45">
        <f aca="true" t="shared" si="92" ref="B266:B281">Show.Date</f>
      </c>
      <c r="C266" s="46">
        <f aca="true" t="shared" si="93" ref="C266:C281">Beg.Bal</f>
      </c>
      <c r="D266" s="46">
        <f aca="true" t="shared" si="94" ref="D266:D281">Interest</f>
      </c>
      <c r="E266" s="46">
        <f aca="true" t="shared" si="95" ref="E266:E281">Principal</f>
      </c>
      <c r="F266" s="46">
        <f aca="true" t="shared" si="96" ref="F266:F281">Ending.Balance</f>
      </c>
      <c r="G266" s="46">
        <f aca="true" t="shared" si="97" ref="G266:G281">Cum.Interest</f>
      </c>
      <c r="AB266" s="123">
        <v>44317</v>
      </c>
    </row>
    <row r="267" spans="1:28" ht="15">
      <c r="A267" s="47">
        <f t="shared" si="91"/>
      </c>
      <c r="B267" s="48">
        <f t="shared" si="92"/>
      </c>
      <c r="C267" s="49">
        <f t="shared" si="93"/>
      </c>
      <c r="D267" s="49">
        <f t="shared" si="94"/>
      </c>
      <c r="E267" s="49">
        <f t="shared" si="95"/>
      </c>
      <c r="F267" s="49">
        <f t="shared" si="96"/>
      </c>
      <c r="G267" s="49">
        <f t="shared" si="97"/>
      </c>
      <c r="AB267" s="123">
        <v>44348</v>
      </c>
    </row>
    <row r="268" spans="1:28" ht="15">
      <c r="A268" s="41">
        <f t="shared" si="91"/>
      </c>
      <c r="B268" s="42">
        <f t="shared" si="92"/>
      </c>
      <c r="C268" s="43">
        <f t="shared" si="93"/>
      </c>
      <c r="D268" s="43">
        <f t="shared" si="94"/>
      </c>
      <c r="E268" s="43">
        <f t="shared" si="95"/>
      </c>
      <c r="F268" s="43">
        <f t="shared" si="96"/>
      </c>
      <c r="G268" s="43">
        <f t="shared" si="97"/>
      </c>
      <c r="AB268" s="123">
        <v>44378</v>
      </c>
    </row>
    <row r="269" spans="1:28" ht="15">
      <c r="A269" s="44">
        <f t="shared" si="91"/>
      </c>
      <c r="B269" s="45">
        <f t="shared" si="92"/>
      </c>
      <c r="C269" s="46">
        <f t="shared" si="93"/>
      </c>
      <c r="D269" s="46">
        <f t="shared" si="94"/>
      </c>
      <c r="E269" s="46">
        <f t="shared" si="95"/>
      </c>
      <c r="F269" s="46">
        <f t="shared" si="96"/>
      </c>
      <c r="G269" s="46">
        <f t="shared" si="97"/>
      </c>
      <c r="AB269" s="123">
        <v>44409</v>
      </c>
    </row>
    <row r="270" spans="1:28" ht="15">
      <c r="A270" s="47">
        <f t="shared" si="91"/>
      </c>
      <c r="B270" s="48">
        <f t="shared" si="92"/>
      </c>
      <c r="C270" s="49">
        <f t="shared" si="93"/>
      </c>
      <c r="D270" s="49">
        <f t="shared" si="94"/>
      </c>
      <c r="E270" s="49">
        <f t="shared" si="95"/>
      </c>
      <c r="F270" s="49">
        <f t="shared" si="96"/>
      </c>
      <c r="G270" s="49">
        <f t="shared" si="97"/>
      </c>
      <c r="AB270" s="123">
        <v>44440</v>
      </c>
    </row>
    <row r="271" spans="1:28" ht="15">
      <c r="A271" s="44">
        <f t="shared" si="91"/>
      </c>
      <c r="B271" s="45">
        <f t="shared" si="92"/>
      </c>
      <c r="C271" s="46">
        <f t="shared" si="93"/>
      </c>
      <c r="D271" s="46">
        <f t="shared" si="94"/>
      </c>
      <c r="E271" s="46">
        <f t="shared" si="95"/>
      </c>
      <c r="F271" s="46">
        <f t="shared" si="96"/>
      </c>
      <c r="G271" s="46">
        <f t="shared" si="97"/>
      </c>
      <c r="AB271" s="123">
        <v>44470</v>
      </c>
    </row>
    <row r="272" spans="1:28" ht="15">
      <c r="A272" s="44">
        <f t="shared" si="91"/>
      </c>
      <c r="B272" s="45">
        <f t="shared" si="92"/>
      </c>
      <c r="C272" s="46">
        <f t="shared" si="93"/>
      </c>
      <c r="D272" s="46">
        <f t="shared" si="94"/>
      </c>
      <c r="E272" s="46">
        <f t="shared" si="95"/>
      </c>
      <c r="F272" s="46">
        <f t="shared" si="96"/>
      </c>
      <c r="G272" s="46">
        <f t="shared" si="97"/>
      </c>
      <c r="AB272" s="123">
        <v>44501</v>
      </c>
    </row>
    <row r="273" spans="1:28" ht="15">
      <c r="A273" s="47">
        <f t="shared" si="91"/>
      </c>
      <c r="B273" s="48">
        <f t="shared" si="92"/>
      </c>
      <c r="C273" s="49">
        <f t="shared" si="93"/>
      </c>
      <c r="D273" s="49">
        <f t="shared" si="94"/>
      </c>
      <c r="E273" s="49">
        <f t="shared" si="95"/>
      </c>
      <c r="F273" s="49">
        <f t="shared" si="96"/>
      </c>
      <c r="G273" s="49">
        <f t="shared" si="97"/>
      </c>
      <c r="AB273" s="123">
        <v>44531</v>
      </c>
    </row>
    <row r="274" spans="1:28" ht="15">
      <c r="A274" s="44">
        <f t="shared" si="91"/>
      </c>
      <c r="B274" s="45">
        <f t="shared" si="92"/>
      </c>
      <c r="C274" s="46">
        <f t="shared" si="93"/>
      </c>
      <c r="D274" s="46">
        <f t="shared" si="94"/>
      </c>
      <c r="E274" s="46">
        <f t="shared" si="95"/>
      </c>
      <c r="F274" s="46">
        <f t="shared" si="96"/>
      </c>
      <c r="G274" s="46">
        <f t="shared" si="97"/>
      </c>
      <c r="AB274" s="123">
        <v>44562</v>
      </c>
    </row>
    <row r="275" spans="1:28" ht="15">
      <c r="A275" s="44">
        <f t="shared" si="91"/>
      </c>
      <c r="B275" s="45">
        <f t="shared" si="92"/>
      </c>
      <c r="C275" s="46">
        <f t="shared" si="93"/>
      </c>
      <c r="D275" s="46">
        <f t="shared" si="94"/>
      </c>
      <c r="E275" s="46">
        <f t="shared" si="95"/>
      </c>
      <c r="F275" s="46">
        <f t="shared" si="96"/>
      </c>
      <c r="G275" s="46">
        <f t="shared" si="97"/>
      </c>
      <c r="AB275" s="123">
        <v>44593</v>
      </c>
    </row>
    <row r="276" spans="1:28" ht="15">
      <c r="A276" s="47">
        <f t="shared" si="91"/>
      </c>
      <c r="B276" s="48">
        <f t="shared" si="92"/>
      </c>
      <c r="C276" s="49">
        <f t="shared" si="93"/>
      </c>
      <c r="D276" s="49">
        <f t="shared" si="94"/>
      </c>
      <c r="E276" s="49">
        <f t="shared" si="95"/>
      </c>
      <c r="F276" s="49">
        <f t="shared" si="96"/>
      </c>
      <c r="G276" s="49">
        <f t="shared" si="97"/>
      </c>
      <c r="AB276" s="123">
        <v>44621</v>
      </c>
    </row>
    <row r="277" spans="1:28" ht="15">
      <c r="A277" s="44">
        <f t="shared" si="91"/>
      </c>
      <c r="B277" s="45">
        <f t="shared" si="92"/>
      </c>
      <c r="C277" s="46">
        <f t="shared" si="93"/>
      </c>
      <c r="D277" s="46">
        <f t="shared" si="94"/>
      </c>
      <c r="E277" s="46">
        <f t="shared" si="95"/>
      </c>
      <c r="F277" s="46">
        <f t="shared" si="96"/>
      </c>
      <c r="G277" s="46">
        <f t="shared" si="97"/>
      </c>
      <c r="AB277" s="123">
        <v>44652</v>
      </c>
    </row>
    <row r="278" spans="1:28" ht="15">
      <c r="A278" s="44">
        <f t="shared" si="91"/>
      </c>
      <c r="B278" s="45">
        <f t="shared" si="92"/>
      </c>
      <c r="C278" s="46">
        <f t="shared" si="93"/>
      </c>
      <c r="D278" s="46">
        <f t="shared" si="94"/>
      </c>
      <c r="E278" s="46">
        <f t="shared" si="95"/>
      </c>
      <c r="F278" s="46">
        <f t="shared" si="96"/>
      </c>
      <c r="G278" s="46">
        <f t="shared" si="97"/>
      </c>
      <c r="AB278" s="123">
        <v>44682</v>
      </c>
    </row>
    <row r="279" spans="1:28" ht="15">
      <c r="A279" s="47">
        <f t="shared" si="91"/>
      </c>
      <c r="B279" s="48">
        <f t="shared" si="92"/>
      </c>
      <c r="C279" s="49">
        <f t="shared" si="93"/>
      </c>
      <c r="D279" s="49">
        <f t="shared" si="94"/>
      </c>
      <c r="E279" s="49">
        <f t="shared" si="95"/>
      </c>
      <c r="F279" s="49">
        <f t="shared" si="96"/>
      </c>
      <c r="G279" s="49">
        <f t="shared" si="97"/>
      </c>
      <c r="AB279" s="123">
        <v>44713</v>
      </c>
    </row>
    <row r="280" spans="1:28" ht="15">
      <c r="A280" s="44">
        <f t="shared" si="91"/>
      </c>
      <c r="B280" s="45">
        <f t="shared" si="92"/>
      </c>
      <c r="C280" s="46">
        <f t="shared" si="93"/>
      </c>
      <c r="D280" s="46">
        <f t="shared" si="94"/>
      </c>
      <c r="E280" s="46">
        <f t="shared" si="95"/>
      </c>
      <c r="F280" s="46">
        <f t="shared" si="96"/>
      </c>
      <c r="G280" s="46">
        <f t="shared" si="97"/>
      </c>
      <c r="AB280" s="123">
        <v>44743</v>
      </c>
    </row>
    <row r="281" spans="1:28" ht="15">
      <c r="A281" s="44">
        <f t="shared" si="91"/>
      </c>
      <c r="B281" s="45">
        <f t="shared" si="92"/>
      </c>
      <c r="C281" s="46">
        <f t="shared" si="93"/>
      </c>
      <c r="D281" s="46">
        <f t="shared" si="94"/>
      </c>
      <c r="E281" s="46">
        <f t="shared" si="95"/>
      </c>
      <c r="F281" s="46">
        <f t="shared" si="96"/>
      </c>
      <c r="G281" s="46">
        <f t="shared" si="97"/>
      </c>
      <c r="AB281" s="123">
        <v>44774</v>
      </c>
    </row>
    <row r="282" spans="1:28" ht="15">
      <c r="A282" s="47">
        <f aca="true" t="shared" si="98" ref="A282:A297">payment.Num</f>
      </c>
      <c r="B282" s="48">
        <f aca="true" t="shared" si="99" ref="B282:B297">Show.Date</f>
      </c>
      <c r="C282" s="49">
        <f aca="true" t="shared" si="100" ref="C282:C297">Beg.Bal</f>
      </c>
      <c r="D282" s="49">
        <f aca="true" t="shared" si="101" ref="D282:D297">Interest</f>
      </c>
      <c r="E282" s="49">
        <f aca="true" t="shared" si="102" ref="E282:E297">Principal</f>
      </c>
      <c r="F282" s="49">
        <f aca="true" t="shared" si="103" ref="F282:F297">Ending.Balance</f>
      </c>
      <c r="G282" s="49">
        <f aca="true" t="shared" si="104" ref="G282:G297">Cum.Interest</f>
      </c>
      <c r="AB282" s="123">
        <v>44805</v>
      </c>
    </row>
    <row r="283" spans="1:28" ht="15">
      <c r="A283" s="44">
        <f t="shared" si="98"/>
      </c>
      <c r="B283" s="45">
        <f t="shared" si="99"/>
      </c>
      <c r="C283" s="46">
        <f t="shared" si="100"/>
      </c>
      <c r="D283" s="46">
        <f t="shared" si="101"/>
      </c>
      <c r="E283" s="46">
        <f t="shared" si="102"/>
      </c>
      <c r="F283" s="46">
        <f t="shared" si="103"/>
      </c>
      <c r="G283" s="46">
        <f t="shared" si="104"/>
      </c>
      <c r="AB283" s="123">
        <v>44835</v>
      </c>
    </row>
    <row r="284" spans="1:28" ht="15">
      <c r="A284" s="44">
        <f t="shared" si="98"/>
      </c>
      <c r="B284" s="45">
        <f t="shared" si="99"/>
      </c>
      <c r="C284" s="46">
        <f t="shared" si="100"/>
      </c>
      <c r="D284" s="46">
        <f t="shared" si="101"/>
      </c>
      <c r="E284" s="46">
        <f t="shared" si="102"/>
      </c>
      <c r="F284" s="46">
        <f t="shared" si="103"/>
      </c>
      <c r="G284" s="46">
        <f t="shared" si="104"/>
      </c>
      <c r="AB284" s="123">
        <v>44866</v>
      </c>
    </row>
    <row r="285" spans="1:28" ht="15">
      <c r="A285" s="47">
        <f t="shared" si="98"/>
      </c>
      <c r="B285" s="48">
        <f t="shared" si="99"/>
      </c>
      <c r="C285" s="49">
        <f t="shared" si="100"/>
      </c>
      <c r="D285" s="49">
        <f t="shared" si="101"/>
      </c>
      <c r="E285" s="49">
        <f t="shared" si="102"/>
      </c>
      <c r="F285" s="49">
        <f t="shared" si="103"/>
      </c>
      <c r="G285" s="49">
        <f t="shared" si="104"/>
      </c>
      <c r="AB285" s="123">
        <v>44896</v>
      </c>
    </row>
    <row r="286" spans="1:28" ht="15">
      <c r="A286" s="44">
        <f t="shared" si="98"/>
      </c>
      <c r="B286" s="45">
        <f t="shared" si="99"/>
      </c>
      <c r="C286" s="46">
        <f t="shared" si="100"/>
      </c>
      <c r="D286" s="46">
        <f t="shared" si="101"/>
      </c>
      <c r="E286" s="46">
        <f t="shared" si="102"/>
      </c>
      <c r="F286" s="46">
        <f t="shared" si="103"/>
      </c>
      <c r="G286" s="46">
        <f t="shared" si="104"/>
      </c>
      <c r="AB286" s="123">
        <v>44927</v>
      </c>
    </row>
    <row r="287" spans="1:28" ht="15">
      <c r="A287" s="44">
        <f t="shared" si="98"/>
      </c>
      <c r="B287" s="45">
        <f t="shared" si="99"/>
      </c>
      <c r="C287" s="46">
        <f t="shared" si="100"/>
      </c>
      <c r="D287" s="46">
        <f t="shared" si="101"/>
      </c>
      <c r="E287" s="46">
        <f t="shared" si="102"/>
      </c>
      <c r="F287" s="46">
        <f t="shared" si="103"/>
      </c>
      <c r="G287" s="46">
        <f t="shared" si="104"/>
      </c>
      <c r="AB287" s="123">
        <v>44958</v>
      </c>
    </row>
    <row r="288" spans="1:28" ht="15">
      <c r="A288" s="47">
        <f t="shared" si="98"/>
      </c>
      <c r="B288" s="48">
        <f t="shared" si="99"/>
      </c>
      <c r="C288" s="49">
        <f t="shared" si="100"/>
      </c>
      <c r="D288" s="49">
        <f t="shared" si="101"/>
      </c>
      <c r="E288" s="49">
        <f t="shared" si="102"/>
      </c>
      <c r="F288" s="49">
        <f t="shared" si="103"/>
      </c>
      <c r="G288" s="49">
        <f t="shared" si="104"/>
      </c>
      <c r="AB288" s="123">
        <v>44986</v>
      </c>
    </row>
    <row r="289" spans="1:28" ht="15">
      <c r="A289" s="41">
        <f t="shared" si="98"/>
      </c>
      <c r="B289" s="42">
        <f t="shared" si="99"/>
      </c>
      <c r="C289" s="43">
        <f t="shared" si="100"/>
      </c>
      <c r="D289" s="43">
        <f t="shared" si="101"/>
      </c>
      <c r="E289" s="43">
        <f t="shared" si="102"/>
      </c>
      <c r="F289" s="43">
        <f t="shared" si="103"/>
      </c>
      <c r="G289" s="43">
        <f t="shared" si="104"/>
      </c>
      <c r="AB289" s="123">
        <v>45017</v>
      </c>
    </row>
    <row r="290" spans="1:28" ht="15">
      <c r="A290" s="44">
        <f t="shared" si="98"/>
      </c>
      <c r="B290" s="45">
        <f t="shared" si="99"/>
      </c>
      <c r="C290" s="46">
        <f t="shared" si="100"/>
      </c>
      <c r="D290" s="46">
        <f t="shared" si="101"/>
      </c>
      <c r="E290" s="46">
        <f t="shared" si="102"/>
      </c>
      <c r="F290" s="46">
        <f t="shared" si="103"/>
      </c>
      <c r="G290" s="46">
        <f t="shared" si="104"/>
      </c>
      <c r="AB290" s="123">
        <v>45047</v>
      </c>
    </row>
    <row r="291" spans="1:28" ht="15">
      <c r="A291" s="47">
        <f t="shared" si="98"/>
      </c>
      <c r="B291" s="48">
        <f t="shared" si="99"/>
      </c>
      <c r="C291" s="49">
        <f t="shared" si="100"/>
      </c>
      <c r="D291" s="49">
        <f t="shared" si="101"/>
      </c>
      <c r="E291" s="49">
        <f t="shared" si="102"/>
      </c>
      <c r="F291" s="49">
        <f t="shared" si="103"/>
      </c>
      <c r="G291" s="49">
        <f t="shared" si="104"/>
      </c>
      <c r="AB291" s="123">
        <v>45078</v>
      </c>
    </row>
    <row r="292" spans="1:28" ht="15">
      <c r="A292" s="41">
        <f t="shared" si="98"/>
      </c>
      <c r="B292" s="42">
        <f t="shared" si="99"/>
      </c>
      <c r="C292" s="43">
        <f t="shared" si="100"/>
      </c>
      <c r="D292" s="43">
        <f t="shared" si="101"/>
      </c>
      <c r="E292" s="43">
        <f t="shared" si="102"/>
      </c>
      <c r="F292" s="43">
        <f t="shared" si="103"/>
      </c>
      <c r="G292" s="43">
        <f t="shared" si="104"/>
      </c>
      <c r="AB292" s="123">
        <v>45108</v>
      </c>
    </row>
    <row r="293" spans="1:28" ht="15">
      <c r="A293" s="44">
        <f t="shared" si="98"/>
      </c>
      <c r="B293" s="45">
        <f t="shared" si="99"/>
      </c>
      <c r="C293" s="46">
        <f t="shared" si="100"/>
      </c>
      <c r="D293" s="46">
        <f t="shared" si="101"/>
      </c>
      <c r="E293" s="46">
        <f t="shared" si="102"/>
      </c>
      <c r="F293" s="46">
        <f t="shared" si="103"/>
      </c>
      <c r="G293" s="46">
        <f t="shared" si="104"/>
      </c>
      <c r="AB293" s="123">
        <v>45139</v>
      </c>
    </row>
    <row r="294" spans="1:28" ht="15">
      <c r="A294" s="47">
        <f t="shared" si="98"/>
      </c>
      <c r="B294" s="48">
        <f t="shared" si="99"/>
      </c>
      <c r="C294" s="49">
        <f t="shared" si="100"/>
      </c>
      <c r="D294" s="49">
        <f t="shared" si="101"/>
      </c>
      <c r="E294" s="49">
        <f t="shared" si="102"/>
      </c>
      <c r="F294" s="49">
        <f t="shared" si="103"/>
      </c>
      <c r="G294" s="49">
        <f t="shared" si="104"/>
      </c>
      <c r="AB294" s="123">
        <v>45170</v>
      </c>
    </row>
    <row r="295" spans="1:28" ht="15">
      <c r="A295" s="44">
        <f t="shared" si="98"/>
      </c>
      <c r="B295" s="45">
        <f t="shared" si="99"/>
      </c>
      <c r="C295" s="46">
        <f t="shared" si="100"/>
      </c>
      <c r="D295" s="46">
        <f t="shared" si="101"/>
      </c>
      <c r="E295" s="46">
        <f t="shared" si="102"/>
      </c>
      <c r="F295" s="46">
        <f t="shared" si="103"/>
      </c>
      <c r="G295" s="46">
        <f t="shared" si="104"/>
      </c>
      <c r="AB295" s="123">
        <v>45200</v>
      </c>
    </row>
    <row r="296" spans="1:28" ht="15">
      <c r="A296" s="44">
        <f t="shared" si="98"/>
      </c>
      <c r="B296" s="45">
        <f t="shared" si="99"/>
      </c>
      <c r="C296" s="46">
        <f t="shared" si="100"/>
      </c>
      <c r="D296" s="46">
        <f t="shared" si="101"/>
      </c>
      <c r="E296" s="46">
        <f t="shared" si="102"/>
      </c>
      <c r="F296" s="46">
        <f t="shared" si="103"/>
      </c>
      <c r="G296" s="46">
        <f t="shared" si="104"/>
      </c>
      <c r="AB296" s="123">
        <v>45231</v>
      </c>
    </row>
    <row r="297" spans="1:28" ht="15">
      <c r="A297" s="47">
        <f t="shared" si="98"/>
      </c>
      <c r="B297" s="48">
        <f t="shared" si="99"/>
      </c>
      <c r="C297" s="49">
        <f t="shared" si="100"/>
      </c>
      <c r="D297" s="49">
        <f t="shared" si="101"/>
      </c>
      <c r="E297" s="49">
        <f t="shared" si="102"/>
      </c>
      <c r="F297" s="49">
        <f t="shared" si="103"/>
      </c>
      <c r="G297" s="49">
        <f t="shared" si="104"/>
      </c>
      <c r="AB297" s="123">
        <v>45261</v>
      </c>
    </row>
    <row r="298" spans="1:28" ht="15">
      <c r="A298" s="44">
        <f aca="true" t="shared" si="105" ref="A298:A313">payment.Num</f>
      </c>
      <c r="B298" s="45">
        <f aca="true" t="shared" si="106" ref="B298:B313">Show.Date</f>
      </c>
      <c r="C298" s="46">
        <f aca="true" t="shared" si="107" ref="C298:C313">Beg.Bal</f>
      </c>
      <c r="D298" s="46">
        <f aca="true" t="shared" si="108" ref="D298:D313">Interest</f>
      </c>
      <c r="E298" s="46">
        <f aca="true" t="shared" si="109" ref="E298:E313">Principal</f>
      </c>
      <c r="F298" s="46">
        <f aca="true" t="shared" si="110" ref="F298:F313">Ending.Balance</f>
      </c>
      <c r="G298" s="46">
        <f aca="true" t="shared" si="111" ref="G298:G313">Cum.Interest</f>
      </c>
      <c r="AB298" s="123">
        <v>45292</v>
      </c>
    </row>
    <row r="299" spans="1:28" ht="15">
      <c r="A299" s="44">
        <f t="shared" si="105"/>
      </c>
      <c r="B299" s="45">
        <f t="shared" si="106"/>
      </c>
      <c r="C299" s="46">
        <f t="shared" si="107"/>
      </c>
      <c r="D299" s="46">
        <f t="shared" si="108"/>
      </c>
      <c r="E299" s="46">
        <f t="shared" si="109"/>
      </c>
      <c r="F299" s="46">
        <f t="shared" si="110"/>
      </c>
      <c r="G299" s="46">
        <f t="shared" si="111"/>
      </c>
      <c r="AB299" s="123">
        <v>45323</v>
      </c>
    </row>
    <row r="300" spans="1:28" ht="15">
      <c r="A300" s="47">
        <f t="shared" si="105"/>
      </c>
      <c r="B300" s="48">
        <f t="shared" si="106"/>
      </c>
      <c r="C300" s="49">
        <f t="shared" si="107"/>
      </c>
      <c r="D300" s="49">
        <f t="shared" si="108"/>
      </c>
      <c r="E300" s="49">
        <f t="shared" si="109"/>
      </c>
      <c r="F300" s="49">
        <f t="shared" si="110"/>
      </c>
      <c r="G300" s="49">
        <f t="shared" si="111"/>
      </c>
      <c r="AB300" s="123">
        <v>45352</v>
      </c>
    </row>
    <row r="301" spans="1:28" ht="15">
      <c r="A301" s="44">
        <f t="shared" si="105"/>
      </c>
      <c r="B301" s="45">
        <f t="shared" si="106"/>
      </c>
      <c r="C301" s="46">
        <f t="shared" si="107"/>
      </c>
      <c r="D301" s="46">
        <f t="shared" si="108"/>
      </c>
      <c r="E301" s="46">
        <f t="shared" si="109"/>
      </c>
      <c r="F301" s="46">
        <f t="shared" si="110"/>
      </c>
      <c r="G301" s="46">
        <f t="shared" si="111"/>
      </c>
      <c r="AB301" s="123">
        <v>45383</v>
      </c>
    </row>
    <row r="302" spans="1:28" ht="15">
      <c r="A302" s="44">
        <f t="shared" si="105"/>
      </c>
      <c r="B302" s="45">
        <f t="shared" si="106"/>
      </c>
      <c r="C302" s="46">
        <f t="shared" si="107"/>
      </c>
      <c r="D302" s="46">
        <f t="shared" si="108"/>
      </c>
      <c r="E302" s="46">
        <f t="shared" si="109"/>
      </c>
      <c r="F302" s="46">
        <f t="shared" si="110"/>
      </c>
      <c r="G302" s="46">
        <f t="shared" si="111"/>
      </c>
      <c r="AB302" s="123">
        <v>45413</v>
      </c>
    </row>
    <row r="303" spans="1:28" ht="15">
      <c r="A303" s="47">
        <f t="shared" si="105"/>
      </c>
      <c r="B303" s="48">
        <f t="shared" si="106"/>
      </c>
      <c r="C303" s="49">
        <f t="shared" si="107"/>
      </c>
      <c r="D303" s="49">
        <f t="shared" si="108"/>
      </c>
      <c r="E303" s="49">
        <f t="shared" si="109"/>
      </c>
      <c r="F303" s="49">
        <f t="shared" si="110"/>
      </c>
      <c r="G303" s="49">
        <f t="shared" si="111"/>
      </c>
      <c r="AB303" s="123">
        <v>45444</v>
      </c>
    </row>
    <row r="304" spans="1:28" ht="15">
      <c r="A304" s="44">
        <f t="shared" si="105"/>
      </c>
      <c r="B304" s="45">
        <f t="shared" si="106"/>
      </c>
      <c r="C304" s="46">
        <f t="shared" si="107"/>
      </c>
      <c r="D304" s="46">
        <f t="shared" si="108"/>
      </c>
      <c r="E304" s="46">
        <f t="shared" si="109"/>
      </c>
      <c r="F304" s="46">
        <f t="shared" si="110"/>
      </c>
      <c r="G304" s="46">
        <f t="shared" si="111"/>
      </c>
      <c r="AB304" s="123">
        <v>45474</v>
      </c>
    </row>
    <row r="305" spans="1:28" ht="15">
      <c r="A305" s="44">
        <f t="shared" si="105"/>
      </c>
      <c r="B305" s="45">
        <f t="shared" si="106"/>
      </c>
      <c r="C305" s="46">
        <f t="shared" si="107"/>
      </c>
      <c r="D305" s="46">
        <f t="shared" si="108"/>
      </c>
      <c r="E305" s="46">
        <f t="shared" si="109"/>
      </c>
      <c r="F305" s="46">
        <f t="shared" si="110"/>
      </c>
      <c r="G305" s="46">
        <f t="shared" si="111"/>
      </c>
      <c r="AB305" s="123">
        <v>45505</v>
      </c>
    </row>
    <row r="306" spans="1:28" ht="15">
      <c r="A306" s="47">
        <f t="shared" si="105"/>
      </c>
      <c r="B306" s="48">
        <f t="shared" si="106"/>
      </c>
      <c r="C306" s="49">
        <f t="shared" si="107"/>
      </c>
      <c r="D306" s="49">
        <f t="shared" si="108"/>
      </c>
      <c r="E306" s="49">
        <f t="shared" si="109"/>
      </c>
      <c r="F306" s="49">
        <f t="shared" si="110"/>
      </c>
      <c r="G306" s="49">
        <f t="shared" si="111"/>
      </c>
      <c r="AB306" s="123">
        <v>45536</v>
      </c>
    </row>
    <row r="307" spans="1:28" ht="15">
      <c r="A307" s="41">
        <f t="shared" si="105"/>
      </c>
      <c r="B307" s="42">
        <f t="shared" si="106"/>
      </c>
      <c r="C307" s="43">
        <f t="shared" si="107"/>
      </c>
      <c r="D307" s="43">
        <f t="shared" si="108"/>
      </c>
      <c r="E307" s="43">
        <f t="shared" si="109"/>
      </c>
      <c r="F307" s="43">
        <f t="shared" si="110"/>
      </c>
      <c r="G307" s="43">
        <f t="shared" si="111"/>
      </c>
      <c r="AB307" s="123">
        <v>45566</v>
      </c>
    </row>
    <row r="308" spans="1:28" ht="15">
      <c r="A308" s="44">
        <f t="shared" si="105"/>
      </c>
      <c r="B308" s="45">
        <f t="shared" si="106"/>
      </c>
      <c r="C308" s="46">
        <f t="shared" si="107"/>
      </c>
      <c r="D308" s="46">
        <f t="shared" si="108"/>
      </c>
      <c r="E308" s="46">
        <f t="shared" si="109"/>
      </c>
      <c r="F308" s="46">
        <f t="shared" si="110"/>
      </c>
      <c r="G308" s="46">
        <f t="shared" si="111"/>
      </c>
      <c r="AB308" s="123">
        <v>45597</v>
      </c>
    </row>
    <row r="309" spans="1:28" ht="15">
      <c r="A309" s="47">
        <f t="shared" si="105"/>
      </c>
      <c r="B309" s="48">
        <f t="shared" si="106"/>
      </c>
      <c r="C309" s="49">
        <f t="shared" si="107"/>
      </c>
      <c r="D309" s="49">
        <f t="shared" si="108"/>
      </c>
      <c r="E309" s="49">
        <f t="shared" si="109"/>
      </c>
      <c r="F309" s="49">
        <f t="shared" si="110"/>
      </c>
      <c r="G309" s="49">
        <f t="shared" si="111"/>
      </c>
      <c r="AB309" s="123">
        <v>45627</v>
      </c>
    </row>
    <row r="310" spans="1:28" ht="15">
      <c r="A310" s="41">
        <f t="shared" si="105"/>
      </c>
      <c r="B310" s="42">
        <f t="shared" si="106"/>
      </c>
      <c r="C310" s="43">
        <f t="shared" si="107"/>
      </c>
      <c r="D310" s="43">
        <f t="shared" si="108"/>
      </c>
      <c r="E310" s="43">
        <f t="shared" si="109"/>
      </c>
      <c r="F310" s="43">
        <f t="shared" si="110"/>
      </c>
      <c r="G310" s="43">
        <f t="shared" si="111"/>
      </c>
      <c r="AB310" s="123">
        <v>45658</v>
      </c>
    </row>
    <row r="311" spans="1:28" ht="15">
      <c r="A311" s="44">
        <f t="shared" si="105"/>
      </c>
      <c r="B311" s="45">
        <f t="shared" si="106"/>
      </c>
      <c r="C311" s="46">
        <f t="shared" si="107"/>
      </c>
      <c r="D311" s="46">
        <f t="shared" si="108"/>
      </c>
      <c r="E311" s="46">
        <f t="shared" si="109"/>
      </c>
      <c r="F311" s="46">
        <f t="shared" si="110"/>
      </c>
      <c r="G311" s="46">
        <f t="shared" si="111"/>
      </c>
      <c r="AB311" s="123">
        <v>45689</v>
      </c>
    </row>
    <row r="312" spans="1:28" ht="15">
      <c r="A312" s="47">
        <f t="shared" si="105"/>
      </c>
      <c r="B312" s="48">
        <f t="shared" si="106"/>
      </c>
      <c r="C312" s="49">
        <f t="shared" si="107"/>
      </c>
      <c r="D312" s="49">
        <f t="shared" si="108"/>
      </c>
      <c r="E312" s="49">
        <f t="shared" si="109"/>
      </c>
      <c r="F312" s="49">
        <f t="shared" si="110"/>
      </c>
      <c r="G312" s="49">
        <f t="shared" si="111"/>
      </c>
      <c r="AB312" s="123">
        <v>45717</v>
      </c>
    </row>
    <row r="313" spans="1:28" ht="15">
      <c r="A313" s="44">
        <f t="shared" si="105"/>
      </c>
      <c r="B313" s="45">
        <f t="shared" si="106"/>
      </c>
      <c r="C313" s="46">
        <f t="shared" si="107"/>
      </c>
      <c r="D313" s="46">
        <f t="shared" si="108"/>
      </c>
      <c r="E313" s="46">
        <f t="shared" si="109"/>
      </c>
      <c r="F313" s="46">
        <f t="shared" si="110"/>
      </c>
      <c r="G313" s="46">
        <f t="shared" si="111"/>
      </c>
      <c r="AB313" s="123">
        <v>45748</v>
      </c>
    </row>
    <row r="314" spans="1:28" ht="15">
      <c r="A314" s="44">
        <f aca="true" t="shared" si="112" ref="A314:A329">payment.Num</f>
      </c>
      <c r="B314" s="45">
        <f aca="true" t="shared" si="113" ref="B314:B329">Show.Date</f>
      </c>
      <c r="C314" s="46">
        <f aca="true" t="shared" si="114" ref="C314:C329">Beg.Bal</f>
      </c>
      <c r="D314" s="46">
        <f aca="true" t="shared" si="115" ref="D314:D329">Interest</f>
      </c>
      <c r="E314" s="46">
        <f aca="true" t="shared" si="116" ref="E314:E329">Principal</f>
      </c>
      <c r="F314" s="46">
        <f aca="true" t="shared" si="117" ref="F314:F329">Ending.Balance</f>
      </c>
      <c r="G314" s="46">
        <f aca="true" t="shared" si="118" ref="G314:G329">Cum.Interest</f>
      </c>
      <c r="AB314" s="123">
        <v>45778</v>
      </c>
    </row>
    <row r="315" spans="1:28" ht="15">
      <c r="A315" s="47">
        <f t="shared" si="112"/>
      </c>
      <c r="B315" s="48">
        <f t="shared" si="113"/>
      </c>
      <c r="C315" s="49">
        <f t="shared" si="114"/>
      </c>
      <c r="D315" s="49">
        <f t="shared" si="115"/>
      </c>
      <c r="E315" s="49">
        <f t="shared" si="116"/>
      </c>
      <c r="F315" s="49">
        <f t="shared" si="117"/>
      </c>
      <c r="G315" s="49">
        <f t="shared" si="118"/>
      </c>
      <c r="AB315" s="123">
        <v>45809</v>
      </c>
    </row>
    <row r="316" spans="1:28" ht="15">
      <c r="A316" s="44">
        <f t="shared" si="112"/>
      </c>
      <c r="B316" s="45">
        <f t="shared" si="113"/>
      </c>
      <c r="C316" s="46">
        <f t="shared" si="114"/>
      </c>
      <c r="D316" s="46">
        <f t="shared" si="115"/>
      </c>
      <c r="E316" s="46">
        <f t="shared" si="116"/>
      </c>
      <c r="F316" s="46">
        <f t="shared" si="117"/>
      </c>
      <c r="G316" s="46">
        <f t="shared" si="118"/>
      </c>
      <c r="AB316" s="123">
        <v>45839</v>
      </c>
    </row>
    <row r="317" spans="1:28" ht="15">
      <c r="A317" s="44">
        <f t="shared" si="112"/>
      </c>
      <c r="B317" s="45">
        <f t="shared" si="113"/>
      </c>
      <c r="C317" s="46">
        <f t="shared" si="114"/>
      </c>
      <c r="D317" s="46">
        <f t="shared" si="115"/>
      </c>
      <c r="E317" s="46">
        <f t="shared" si="116"/>
      </c>
      <c r="F317" s="46">
        <f t="shared" si="117"/>
      </c>
      <c r="G317" s="46">
        <f t="shared" si="118"/>
      </c>
      <c r="AB317" s="123">
        <v>45870</v>
      </c>
    </row>
    <row r="318" spans="1:28" ht="15">
      <c r="A318" s="47">
        <f t="shared" si="112"/>
      </c>
      <c r="B318" s="48">
        <f t="shared" si="113"/>
      </c>
      <c r="C318" s="49">
        <f t="shared" si="114"/>
      </c>
      <c r="D318" s="49">
        <f t="shared" si="115"/>
      </c>
      <c r="E318" s="49">
        <f t="shared" si="116"/>
      </c>
      <c r="F318" s="49">
        <f t="shared" si="117"/>
      </c>
      <c r="G318" s="49">
        <f t="shared" si="118"/>
      </c>
      <c r="AB318" s="123">
        <v>45901</v>
      </c>
    </row>
    <row r="319" spans="1:28" ht="15">
      <c r="A319" s="44">
        <f t="shared" si="112"/>
      </c>
      <c r="B319" s="45">
        <f t="shared" si="113"/>
      </c>
      <c r="C319" s="46">
        <f t="shared" si="114"/>
      </c>
      <c r="D319" s="46">
        <f t="shared" si="115"/>
      </c>
      <c r="E319" s="46">
        <f t="shared" si="116"/>
      </c>
      <c r="F319" s="46">
        <f t="shared" si="117"/>
      </c>
      <c r="G319" s="46">
        <f t="shared" si="118"/>
      </c>
      <c r="AB319" s="123">
        <v>45931</v>
      </c>
    </row>
    <row r="320" spans="1:28" ht="15">
      <c r="A320" s="44">
        <f t="shared" si="112"/>
      </c>
      <c r="B320" s="45">
        <f t="shared" si="113"/>
      </c>
      <c r="C320" s="46">
        <f t="shared" si="114"/>
      </c>
      <c r="D320" s="46">
        <f t="shared" si="115"/>
      </c>
      <c r="E320" s="46">
        <f t="shared" si="116"/>
      </c>
      <c r="F320" s="46">
        <f t="shared" si="117"/>
      </c>
      <c r="G320" s="46">
        <f t="shared" si="118"/>
      </c>
      <c r="AB320" s="123">
        <v>45962</v>
      </c>
    </row>
    <row r="321" spans="1:28" ht="15">
      <c r="A321" s="47">
        <f t="shared" si="112"/>
      </c>
      <c r="B321" s="48">
        <f t="shared" si="113"/>
      </c>
      <c r="C321" s="49">
        <f t="shared" si="114"/>
      </c>
      <c r="D321" s="49">
        <f t="shared" si="115"/>
      </c>
      <c r="E321" s="49">
        <f t="shared" si="116"/>
      </c>
      <c r="F321" s="49">
        <f t="shared" si="117"/>
      </c>
      <c r="G321" s="49">
        <f t="shared" si="118"/>
      </c>
      <c r="AB321" s="123">
        <v>45992</v>
      </c>
    </row>
    <row r="322" spans="1:28" ht="15">
      <c r="A322" s="44">
        <f t="shared" si="112"/>
      </c>
      <c r="B322" s="45">
        <f t="shared" si="113"/>
      </c>
      <c r="C322" s="46">
        <f t="shared" si="114"/>
      </c>
      <c r="D322" s="46">
        <f t="shared" si="115"/>
      </c>
      <c r="E322" s="46">
        <f t="shared" si="116"/>
      </c>
      <c r="F322" s="46">
        <f t="shared" si="117"/>
      </c>
      <c r="G322" s="46">
        <f t="shared" si="118"/>
      </c>
      <c r="AB322" s="123">
        <v>46023</v>
      </c>
    </row>
    <row r="323" spans="1:28" ht="15">
      <c r="A323" s="44">
        <f t="shared" si="112"/>
      </c>
      <c r="B323" s="45">
        <f t="shared" si="113"/>
      </c>
      <c r="C323" s="46">
        <f t="shared" si="114"/>
      </c>
      <c r="D323" s="46">
        <f t="shared" si="115"/>
      </c>
      <c r="E323" s="46">
        <f t="shared" si="116"/>
      </c>
      <c r="F323" s="46">
        <f t="shared" si="117"/>
      </c>
      <c r="G323" s="46">
        <f t="shared" si="118"/>
      </c>
      <c r="AB323" s="123">
        <v>46054</v>
      </c>
    </row>
    <row r="324" spans="1:28" ht="15">
      <c r="A324" s="47">
        <f t="shared" si="112"/>
      </c>
      <c r="B324" s="48">
        <f t="shared" si="113"/>
      </c>
      <c r="C324" s="49">
        <f t="shared" si="114"/>
      </c>
      <c r="D324" s="49">
        <f t="shared" si="115"/>
      </c>
      <c r="E324" s="49">
        <f t="shared" si="116"/>
      </c>
      <c r="F324" s="49">
        <f t="shared" si="117"/>
      </c>
      <c r="G324" s="49">
        <f t="shared" si="118"/>
      </c>
      <c r="AB324" s="123">
        <v>46082</v>
      </c>
    </row>
    <row r="325" spans="1:28" ht="15">
      <c r="A325" s="41">
        <f t="shared" si="112"/>
      </c>
      <c r="B325" s="42">
        <f t="shared" si="113"/>
      </c>
      <c r="C325" s="43">
        <f t="shared" si="114"/>
      </c>
      <c r="D325" s="43">
        <f t="shared" si="115"/>
      </c>
      <c r="E325" s="43">
        <f t="shared" si="116"/>
      </c>
      <c r="F325" s="43">
        <f t="shared" si="117"/>
      </c>
      <c r="G325" s="43">
        <f t="shared" si="118"/>
      </c>
      <c r="AB325" s="123">
        <v>46113</v>
      </c>
    </row>
    <row r="326" spans="1:28" ht="15">
      <c r="A326" s="44">
        <f t="shared" si="112"/>
      </c>
      <c r="B326" s="45">
        <f t="shared" si="113"/>
      </c>
      <c r="C326" s="46">
        <f t="shared" si="114"/>
      </c>
      <c r="D326" s="46">
        <f t="shared" si="115"/>
      </c>
      <c r="E326" s="46">
        <f t="shared" si="116"/>
      </c>
      <c r="F326" s="46">
        <f t="shared" si="117"/>
      </c>
      <c r="G326" s="46">
        <f t="shared" si="118"/>
      </c>
      <c r="AB326" s="123">
        <v>46143</v>
      </c>
    </row>
    <row r="327" spans="1:28" ht="15">
      <c r="A327" s="47">
        <f t="shared" si="112"/>
      </c>
      <c r="B327" s="48">
        <f t="shared" si="113"/>
      </c>
      <c r="C327" s="49">
        <f t="shared" si="114"/>
      </c>
      <c r="D327" s="49">
        <f t="shared" si="115"/>
      </c>
      <c r="E327" s="49">
        <f t="shared" si="116"/>
      </c>
      <c r="F327" s="49">
        <f t="shared" si="117"/>
      </c>
      <c r="G327" s="49">
        <f t="shared" si="118"/>
      </c>
      <c r="AB327" s="123">
        <v>46174</v>
      </c>
    </row>
    <row r="328" spans="1:28" ht="15">
      <c r="A328" s="41">
        <f t="shared" si="112"/>
      </c>
      <c r="B328" s="42">
        <f t="shared" si="113"/>
      </c>
      <c r="C328" s="43">
        <f t="shared" si="114"/>
      </c>
      <c r="D328" s="43">
        <f t="shared" si="115"/>
      </c>
      <c r="E328" s="43">
        <f t="shared" si="116"/>
      </c>
      <c r="F328" s="43">
        <f t="shared" si="117"/>
      </c>
      <c r="G328" s="43">
        <f t="shared" si="118"/>
      </c>
      <c r="AB328" s="123">
        <v>46204</v>
      </c>
    </row>
    <row r="329" spans="1:28" ht="15">
      <c r="A329" s="44">
        <f t="shared" si="112"/>
      </c>
      <c r="B329" s="45">
        <f t="shared" si="113"/>
      </c>
      <c r="C329" s="46">
        <f t="shared" si="114"/>
      </c>
      <c r="D329" s="46">
        <f t="shared" si="115"/>
      </c>
      <c r="E329" s="46">
        <f t="shared" si="116"/>
      </c>
      <c r="F329" s="46">
        <f t="shared" si="117"/>
      </c>
      <c r="G329" s="46">
        <f t="shared" si="118"/>
      </c>
      <c r="AB329" s="123">
        <v>46235</v>
      </c>
    </row>
    <row r="330" spans="1:28" ht="15">
      <c r="A330" s="47">
        <f aca="true" t="shared" si="119" ref="A330:A345">payment.Num</f>
      </c>
      <c r="B330" s="48">
        <f aca="true" t="shared" si="120" ref="B330:B345">Show.Date</f>
      </c>
      <c r="C330" s="49">
        <f aca="true" t="shared" si="121" ref="C330:C345">Beg.Bal</f>
      </c>
      <c r="D330" s="49">
        <f aca="true" t="shared" si="122" ref="D330:D345">Interest</f>
      </c>
      <c r="E330" s="49">
        <f aca="true" t="shared" si="123" ref="E330:E345">Principal</f>
      </c>
      <c r="F330" s="49">
        <f aca="true" t="shared" si="124" ref="F330:F345">Ending.Balance</f>
      </c>
      <c r="G330" s="49">
        <f aca="true" t="shared" si="125" ref="G330:G345">Cum.Interest</f>
      </c>
      <c r="AB330" s="123">
        <v>46266</v>
      </c>
    </row>
    <row r="331" spans="1:28" ht="15">
      <c r="A331" s="44">
        <f t="shared" si="119"/>
      </c>
      <c r="B331" s="45">
        <f t="shared" si="120"/>
      </c>
      <c r="C331" s="46">
        <f t="shared" si="121"/>
      </c>
      <c r="D331" s="46">
        <f t="shared" si="122"/>
      </c>
      <c r="E331" s="46">
        <f t="shared" si="123"/>
      </c>
      <c r="F331" s="46">
        <f t="shared" si="124"/>
      </c>
      <c r="G331" s="46">
        <f t="shared" si="125"/>
      </c>
      <c r="AB331" s="123">
        <v>46296</v>
      </c>
    </row>
    <row r="332" spans="1:28" ht="15">
      <c r="A332" s="44">
        <f t="shared" si="119"/>
      </c>
      <c r="B332" s="45">
        <f t="shared" si="120"/>
      </c>
      <c r="C332" s="46">
        <f t="shared" si="121"/>
      </c>
      <c r="D332" s="46">
        <f t="shared" si="122"/>
      </c>
      <c r="E332" s="46">
        <f t="shared" si="123"/>
      </c>
      <c r="F332" s="46">
        <f t="shared" si="124"/>
      </c>
      <c r="G332" s="46">
        <f t="shared" si="125"/>
      </c>
      <c r="AB332" s="123">
        <v>46327</v>
      </c>
    </row>
    <row r="333" spans="1:28" ht="15">
      <c r="A333" s="47">
        <f t="shared" si="119"/>
      </c>
      <c r="B333" s="48">
        <f t="shared" si="120"/>
      </c>
      <c r="C333" s="49">
        <f t="shared" si="121"/>
      </c>
      <c r="D333" s="49">
        <f t="shared" si="122"/>
      </c>
      <c r="E333" s="49">
        <f t="shared" si="123"/>
      </c>
      <c r="F333" s="49">
        <f t="shared" si="124"/>
      </c>
      <c r="G333" s="49">
        <f t="shared" si="125"/>
      </c>
      <c r="AB333" s="123">
        <v>46357</v>
      </c>
    </row>
    <row r="334" spans="1:28" ht="15">
      <c r="A334" s="44">
        <f t="shared" si="119"/>
      </c>
      <c r="B334" s="45">
        <f t="shared" si="120"/>
      </c>
      <c r="C334" s="46">
        <f t="shared" si="121"/>
      </c>
      <c r="D334" s="46">
        <f t="shared" si="122"/>
      </c>
      <c r="E334" s="46">
        <f t="shared" si="123"/>
      </c>
      <c r="F334" s="46">
        <f t="shared" si="124"/>
      </c>
      <c r="G334" s="46">
        <f t="shared" si="125"/>
      </c>
      <c r="AB334" s="123">
        <v>46388</v>
      </c>
    </row>
    <row r="335" spans="1:28" ht="15">
      <c r="A335" s="44">
        <f t="shared" si="119"/>
      </c>
      <c r="B335" s="45">
        <f t="shared" si="120"/>
      </c>
      <c r="C335" s="46">
        <f t="shared" si="121"/>
      </c>
      <c r="D335" s="46">
        <f t="shared" si="122"/>
      </c>
      <c r="E335" s="46">
        <f t="shared" si="123"/>
      </c>
      <c r="F335" s="46">
        <f t="shared" si="124"/>
      </c>
      <c r="G335" s="46">
        <f t="shared" si="125"/>
      </c>
      <c r="AB335" s="123">
        <v>46419</v>
      </c>
    </row>
    <row r="336" spans="1:28" ht="15">
      <c r="A336" s="47">
        <f t="shared" si="119"/>
      </c>
      <c r="B336" s="48">
        <f t="shared" si="120"/>
      </c>
      <c r="C336" s="49">
        <f t="shared" si="121"/>
      </c>
      <c r="D336" s="49">
        <f t="shared" si="122"/>
      </c>
      <c r="E336" s="49">
        <f t="shared" si="123"/>
      </c>
      <c r="F336" s="49">
        <f t="shared" si="124"/>
      </c>
      <c r="G336" s="49">
        <f t="shared" si="125"/>
      </c>
      <c r="AB336" s="123">
        <v>46447</v>
      </c>
    </row>
    <row r="337" spans="1:28" ht="15">
      <c r="A337" s="44">
        <f t="shared" si="119"/>
      </c>
      <c r="B337" s="45">
        <f t="shared" si="120"/>
      </c>
      <c r="C337" s="46">
        <f t="shared" si="121"/>
      </c>
      <c r="D337" s="46">
        <f t="shared" si="122"/>
      </c>
      <c r="E337" s="46">
        <f t="shared" si="123"/>
      </c>
      <c r="F337" s="46">
        <f t="shared" si="124"/>
      </c>
      <c r="G337" s="46">
        <f t="shared" si="125"/>
      </c>
      <c r="AB337" s="123">
        <v>46478</v>
      </c>
    </row>
    <row r="338" spans="1:28" ht="15">
      <c r="A338" s="44">
        <f t="shared" si="119"/>
      </c>
      <c r="B338" s="45">
        <f t="shared" si="120"/>
      </c>
      <c r="C338" s="46">
        <f t="shared" si="121"/>
      </c>
      <c r="D338" s="46">
        <f t="shared" si="122"/>
      </c>
      <c r="E338" s="46">
        <f t="shared" si="123"/>
      </c>
      <c r="F338" s="46">
        <f t="shared" si="124"/>
      </c>
      <c r="G338" s="46">
        <f t="shared" si="125"/>
      </c>
      <c r="AB338" s="123">
        <v>46508</v>
      </c>
    </row>
    <row r="339" spans="1:28" ht="15">
      <c r="A339" s="47">
        <f t="shared" si="119"/>
      </c>
      <c r="B339" s="48">
        <f t="shared" si="120"/>
      </c>
      <c r="C339" s="49">
        <f t="shared" si="121"/>
      </c>
      <c r="D339" s="49">
        <f t="shared" si="122"/>
      </c>
      <c r="E339" s="49">
        <f t="shared" si="123"/>
      </c>
      <c r="F339" s="49">
        <f t="shared" si="124"/>
      </c>
      <c r="G339" s="49">
        <f t="shared" si="125"/>
      </c>
      <c r="AB339" s="123">
        <v>46539</v>
      </c>
    </row>
    <row r="340" spans="1:28" ht="15">
      <c r="A340" s="44">
        <f t="shared" si="119"/>
      </c>
      <c r="B340" s="45">
        <f t="shared" si="120"/>
      </c>
      <c r="C340" s="46">
        <f t="shared" si="121"/>
      </c>
      <c r="D340" s="46">
        <f t="shared" si="122"/>
      </c>
      <c r="E340" s="46">
        <f t="shared" si="123"/>
      </c>
      <c r="F340" s="46">
        <f t="shared" si="124"/>
      </c>
      <c r="G340" s="46">
        <f t="shared" si="125"/>
      </c>
      <c r="AB340" s="123">
        <v>46569</v>
      </c>
    </row>
    <row r="341" spans="1:28" ht="15">
      <c r="A341" s="44">
        <f t="shared" si="119"/>
      </c>
      <c r="B341" s="45">
        <f t="shared" si="120"/>
      </c>
      <c r="C341" s="46">
        <f t="shared" si="121"/>
      </c>
      <c r="D341" s="46">
        <f t="shared" si="122"/>
      </c>
      <c r="E341" s="46">
        <f t="shared" si="123"/>
      </c>
      <c r="F341" s="46">
        <f t="shared" si="124"/>
      </c>
      <c r="G341" s="46">
        <f t="shared" si="125"/>
      </c>
      <c r="AB341" s="123">
        <v>46600</v>
      </c>
    </row>
    <row r="342" spans="1:28" ht="15">
      <c r="A342" s="47">
        <f t="shared" si="119"/>
      </c>
      <c r="B342" s="48">
        <f t="shared" si="120"/>
      </c>
      <c r="C342" s="49">
        <f t="shared" si="121"/>
      </c>
      <c r="D342" s="49">
        <f t="shared" si="122"/>
      </c>
      <c r="E342" s="49">
        <f t="shared" si="123"/>
      </c>
      <c r="F342" s="49">
        <f t="shared" si="124"/>
      </c>
      <c r="G342" s="49">
        <f t="shared" si="125"/>
      </c>
      <c r="AB342" s="123">
        <v>46631</v>
      </c>
    </row>
    <row r="343" spans="1:28" ht="15">
      <c r="A343" s="41">
        <f t="shared" si="119"/>
      </c>
      <c r="B343" s="42">
        <f t="shared" si="120"/>
      </c>
      <c r="C343" s="43">
        <f t="shared" si="121"/>
      </c>
      <c r="D343" s="43">
        <f t="shared" si="122"/>
      </c>
      <c r="E343" s="43">
        <f t="shared" si="123"/>
      </c>
      <c r="F343" s="43">
        <f t="shared" si="124"/>
      </c>
      <c r="G343" s="43">
        <f t="shared" si="125"/>
      </c>
      <c r="AB343" s="123">
        <v>46661</v>
      </c>
    </row>
    <row r="344" spans="1:28" ht="15">
      <c r="A344" s="44">
        <f t="shared" si="119"/>
      </c>
      <c r="B344" s="45">
        <f t="shared" si="120"/>
      </c>
      <c r="C344" s="46">
        <f t="shared" si="121"/>
      </c>
      <c r="D344" s="46">
        <f t="shared" si="122"/>
      </c>
      <c r="E344" s="46">
        <f t="shared" si="123"/>
      </c>
      <c r="F344" s="46">
        <f t="shared" si="124"/>
      </c>
      <c r="G344" s="46">
        <f t="shared" si="125"/>
      </c>
      <c r="AB344" s="123">
        <v>46692</v>
      </c>
    </row>
    <row r="345" spans="1:28" ht="15">
      <c r="A345" s="47">
        <f t="shared" si="119"/>
      </c>
      <c r="B345" s="48">
        <f t="shared" si="120"/>
      </c>
      <c r="C345" s="49">
        <f t="shared" si="121"/>
      </c>
      <c r="D345" s="49">
        <f t="shared" si="122"/>
      </c>
      <c r="E345" s="49">
        <f t="shared" si="123"/>
      </c>
      <c r="F345" s="49">
        <f t="shared" si="124"/>
      </c>
      <c r="G345" s="49">
        <f t="shared" si="125"/>
      </c>
      <c r="AB345" s="123">
        <v>46722</v>
      </c>
    </row>
    <row r="346" spans="1:28" ht="15">
      <c r="A346" s="41">
        <f aca="true" t="shared" si="126" ref="A346:A361">payment.Num</f>
      </c>
      <c r="B346" s="42">
        <f aca="true" t="shared" si="127" ref="B346:B361">Show.Date</f>
      </c>
      <c r="C346" s="43">
        <f aca="true" t="shared" si="128" ref="C346:C361">Beg.Bal</f>
      </c>
      <c r="D346" s="43">
        <f aca="true" t="shared" si="129" ref="D346:D361">Interest</f>
      </c>
      <c r="E346" s="43">
        <f aca="true" t="shared" si="130" ref="E346:E361">Principal</f>
      </c>
      <c r="F346" s="43">
        <f aca="true" t="shared" si="131" ref="F346:F361">Ending.Balance</f>
      </c>
      <c r="G346" s="43">
        <f aca="true" t="shared" si="132" ref="G346:G361">Cum.Interest</f>
      </c>
      <c r="AB346" s="123">
        <v>46753</v>
      </c>
    </row>
    <row r="347" spans="1:28" ht="15">
      <c r="A347" s="44">
        <f t="shared" si="126"/>
      </c>
      <c r="B347" s="45">
        <f t="shared" si="127"/>
      </c>
      <c r="C347" s="46">
        <f t="shared" si="128"/>
      </c>
      <c r="D347" s="46">
        <f t="shared" si="129"/>
      </c>
      <c r="E347" s="46">
        <f t="shared" si="130"/>
      </c>
      <c r="F347" s="46">
        <f t="shared" si="131"/>
      </c>
      <c r="G347" s="46">
        <f t="shared" si="132"/>
      </c>
      <c r="AB347" s="123">
        <v>46784</v>
      </c>
    </row>
    <row r="348" spans="1:28" ht="15">
      <c r="A348" s="47">
        <f t="shared" si="126"/>
      </c>
      <c r="B348" s="48">
        <f t="shared" si="127"/>
      </c>
      <c r="C348" s="49">
        <f t="shared" si="128"/>
      </c>
      <c r="D348" s="49">
        <f t="shared" si="129"/>
      </c>
      <c r="E348" s="49">
        <f t="shared" si="130"/>
      </c>
      <c r="F348" s="49">
        <f t="shared" si="131"/>
      </c>
      <c r="G348" s="49">
        <f t="shared" si="132"/>
      </c>
      <c r="AB348" s="123">
        <v>46813</v>
      </c>
    </row>
    <row r="349" spans="1:28" ht="15">
      <c r="A349" s="41">
        <f t="shared" si="126"/>
      </c>
      <c r="B349" s="42">
        <f t="shared" si="127"/>
      </c>
      <c r="C349" s="43">
        <f t="shared" si="128"/>
      </c>
      <c r="D349" s="43">
        <f t="shared" si="129"/>
      </c>
      <c r="E349" s="43">
        <f t="shared" si="130"/>
      </c>
      <c r="F349" s="43">
        <f t="shared" si="131"/>
      </c>
      <c r="G349" s="43">
        <f t="shared" si="132"/>
      </c>
      <c r="AB349" s="123">
        <v>46844</v>
      </c>
    </row>
    <row r="350" spans="1:28" ht="15">
      <c r="A350" s="44">
        <f t="shared" si="126"/>
      </c>
      <c r="B350" s="45">
        <f t="shared" si="127"/>
      </c>
      <c r="C350" s="46">
        <f t="shared" si="128"/>
      </c>
      <c r="D350" s="46">
        <f t="shared" si="129"/>
      </c>
      <c r="E350" s="46">
        <f t="shared" si="130"/>
      </c>
      <c r="F350" s="46">
        <f t="shared" si="131"/>
      </c>
      <c r="G350" s="46">
        <f t="shared" si="132"/>
      </c>
      <c r="AB350" s="123">
        <v>46874</v>
      </c>
    </row>
    <row r="351" spans="1:28" ht="15">
      <c r="A351" s="47">
        <f t="shared" si="126"/>
      </c>
      <c r="B351" s="48">
        <f t="shared" si="127"/>
      </c>
      <c r="C351" s="49">
        <f t="shared" si="128"/>
      </c>
      <c r="D351" s="49">
        <f t="shared" si="129"/>
      </c>
      <c r="E351" s="49">
        <f t="shared" si="130"/>
      </c>
      <c r="F351" s="49">
        <f t="shared" si="131"/>
      </c>
      <c r="G351" s="49">
        <f t="shared" si="132"/>
      </c>
      <c r="AB351" s="123">
        <v>46905</v>
      </c>
    </row>
    <row r="352" spans="1:28" ht="15">
      <c r="A352" s="41">
        <f t="shared" si="126"/>
      </c>
      <c r="B352" s="42">
        <f t="shared" si="127"/>
      </c>
      <c r="C352" s="43">
        <f t="shared" si="128"/>
      </c>
      <c r="D352" s="43">
        <f t="shared" si="129"/>
      </c>
      <c r="E352" s="43">
        <f t="shared" si="130"/>
      </c>
      <c r="F352" s="43">
        <f t="shared" si="131"/>
      </c>
      <c r="G352" s="43">
        <f t="shared" si="132"/>
      </c>
      <c r="AB352" s="123">
        <v>46935</v>
      </c>
    </row>
    <row r="353" spans="1:28" ht="15">
      <c r="A353" s="44">
        <f t="shared" si="126"/>
      </c>
      <c r="B353" s="45">
        <f t="shared" si="127"/>
      </c>
      <c r="C353" s="46">
        <f t="shared" si="128"/>
      </c>
      <c r="D353" s="46">
        <f t="shared" si="129"/>
      </c>
      <c r="E353" s="46">
        <f t="shared" si="130"/>
      </c>
      <c r="F353" s="46">
        <f t="shared" si="131"/>
      </c>
      <c r="G353" s="46">
        <f t="shared" si="132"/>
      </c>
      <c r="AB353" s="123">
        <v>46966</v>
      </c>
    </row>
    <row r="354" spans="1:28" ht="15">
      <c r="A354" s="47">
        <f t="shared" si="126"/>
      </c>
      <c r="B354" s="48">
        <f t="shared" si="127"/>
      </c>
      <c r="C354" s="49">
        <f t="shared" si="128"/>
      </c>
      <c r="D354" s="49">
        <f t="shared" si="129"/>
      </c>
      <c r="E354" s="49">
        <f t="shared" si="130"/>
      </c>
      <c r="F354" s="49">
        <f t="shared" si="131"/>
      </c>
      <c r="G354" s="49">
        <f t="shared" si="132"/>
      </c>
      <c r="AB354" s="123">
        <v>46997</v>
      </c>
    </row>
    <row r="355" spans="1:28" ht="15">
      <c r="A355" s="44">
        <f t="shared" si="126"/>
      </c>
      <c r="B355" s="45">
        <f t="shared" si="127"/>
      </c>
      <c r="C355" s="46">
        <f t="shared" si="128"/>
      </c>
      <c r="D355" s="46">
        <f t="shared" si="129"/>
      </c>
      <c r="E355" s="46">
        <f t="shared" si="130"/>
      </c>
      <c r="F355" s="46">
        <f t="shared" si="131"/>
      </c>
      <c r="G355" s="46">
        <f t="shared" si="132"/>
      </c>
      <c r="AB355" s="123">
        <v>47027</v>
      </c>
    </row>
    <row r="356" spans="1:28" ht="15">
      <c r="A356" s="44">
        <f t="shared" si="126"/>
      </c>
      <c r="B356" s="45">
        <f t="shared" si="127"/>
      </c>
      <c r="C356" s="46">
        <f t="shared" si="128"/>
      </c>
      <c r="D356" s="46">
        <f t="shared" si="129"/>
      </c>
      <c r="E356" s="46">
        <f t="shared" si="130"/>
      </c>
      <c r="F356" s="46">
        <f t="shared" si="131"/>
      </c>
      <c r="G356" s="46">
        <f t="shared" si="132"/>
      </c>
      <c r="AB356" s="123">
        <v>47058</v>
      </c>
    </row>
    <row r="357" spans="1:28" ht="15">
      <c r="A357" s="47">
        <f t="shared" si="126"/>
      </c>
      <c r="B357" s="48">
        <f t="shared" si="127"/>
      </c>
      <c r="C357" s="49">
        <f t="shared" si="128"/>
      </c>
      <c r="D357" s="49">
        <f t="shared" si="129"/>
      </c>
      <c r="E357" s="49">
        <f t="shared" si="130"/>
      </c>
      <c r="F357" s="49">
        <f t="shared" si="131"/>
      </c>
      <c r="G357" s="49">
        <f t="shared" si="132"/>
      </c>
      <c r="AB357" s="123">
        <v>47088</v>
      </c>
    </row>
    <row r="358" spans="1:28" ht="15">
      <c r="A358" s="44">
        <f t="shared" si="126"/>
      </c>
      <c r="B358" s="45">
        <f t="shared" si="127"/>
      </c>
      <c r="C358" s="46">
        <f t="shared" si="128"/>
      </c>
      <c r="D358" s="46">
        <f t="shared" si="129"/>
      </c>
      <c r="E358" s="46">
        <f t="shared" si="130"/>
      </c>
      <c r="F358" s="46">
        <f t="shared" si="131"/>
      </c>
      <c r="G358" s="46">
        <f t="shared" si="132"/>
      </c>
      <c r="AB358" s="123">
        <v>47119</v>
      </c>
    </row>
    <row r="359" spans="1:28" ht="15">
      <c r="A359" s="44">
        <f t="shared" si="126"/>
      </c>
      <c r="B359" s="45">
        <f t="shared" si="127"/>
      </c>
      <c r="C359" s="46">
        <f t="shared" si="128"/>
      </c>
      <c r="D359" s="46">
        <f t="shared" si="129"/>
      </c>
      <c r="E359" s="46">
        <f t="shared" si="130"/>
      </c>
      <c r="F359" s="46">
        <f t="shared" si="131"/>
      </c>
      <c r="G359" s="46">
        <f t="shared" si="132"/>
      </c>
      <c r="AB359" s="123">
        <v>47150</v>
      </c>
    </row>
    <row r="360" spans="1:28" ht="15">
      <c r="A360" s="47">
        <f t="shared" si="126"/>
      </c>
      <c r="B360" s="48">
        <f t="shared" si="127"/>
      </c>
      <c r="C360" s="49">
        <f t="shared" si="128"/>
      </c>
      <c r="D360" s="49">
        <f t="shared" si="129"/>
      </c>
      <c r="E360" s="49">
        <f t="shared" si="130"/>
      </c>
      <c r="F360" s="49">
        <f t="shared" si="131"/>
      </c>
      <c r="G360" s="49">
        <f t="shared" si="132"/>
      </c>
      <c r="AB360" s="123">
        <v>47178</v>
      </c>
    </row>
    <row r="361" spans="1:28" ht="15">
      <c r="A361" s="44">
        <f t="shared" si="126"/>
      </c>
      <c r="B361" s="45">
        <f t="shared" si="127"/>
      </c>
      <c r="C361" s="46">
        <f t="shared" si="128"/>
      </c>
      <c r="D361" s="46">
        <f t="shared" si="129"/>
      </c>
      <c r="E361" s="46">
        <f t="shared" si="130"/>
      </c>
      <c r="F361" s="46">
        <f t="shared" si="131"/>
      </c>
      <c r="G361" s="46">
        <f t="shared" si="132"/>
      </c>
      <c r="AB361" s="123">
        <v>47209</v>
      </c>
    </row>
    <row r="362" spans="1:28" ht="15">
      <c r="A362" s="44">
        <f aca="true" t="shared" si="133" ref="A362:A377">payment.Num</f>
      </c>
      <c r="B362" s="45">
        <f aca="true" t="shared" si="134" ref="B362:B377">Show.Date</f>
      </c>
      <c r="C362" s="46">
        <f aca="true" t="shared" si="135" ref="C362:C377">Beg.Bal</f>
      </c>
      <c r="D362" s="46">
        <f aca="true" t="shared" si="136" ref="D362:D377">Interest</f>
      </c>
      <c r="E362" s="46">
        <f aca="true" t="shared" si="137" ref="E362:E377">Principal</f>
      </c>
      <c r="F362" s="46">
        <f aca="true" t="shared" si="138" ref="F362:F377">Ending.Balance</f>
      </c>
      <c r="G362" s="46">
        <f aca="true" t="shared" si="139" ref="G362:G377">Cum.Interest</f>
      </c>
      <c r="AB362" s="123">
        <v>47239</v>
      </c>
    </row>
    <row r="363" spans="1:28" ht="15">
      <c r="A363" s="47">
        <f t="shared" si="133"/>
      </c>
      <c r="B363" s="48">
        <f t="shared" si="134"/>
      </c>
      <c r="C363" s="49">
        <f t="shared" si="135"/>
      </c>
      <c r="D363" s="49">
        <f t="shared" si="136"/>
      </c>
      <c r="E363" s="49">
        <f t="shared" si="137"/>
      </c>
      <c r="F363" s="49">
        <f t="shared" si="138"/>
      </c>
      <c r="G363" s="49">
        <f t="shared" si="139"/>
      </c>
      <c r="AB363" s="123">
        <v>47270</v>
      </c>
    </row>
    <row r="364" spans="1:28" ht="15">
      <c r="A364" s="44">
        <f t="shared" si="133"/>
      </c>
      <c r="B364" s="45">
        <f t="shared" si="134"/>
      </c>
      <c r="C364" s="46">
        <f t="shared" si="135"/>
      </c>
      <c r="D364" s="46">
        <f t="shared" si="136"/>
      </c>
      <c r="E364" s="46">
        <f t="shared" si="137"/>
      </c>
      <c r="F364" s="46">
        <f t="shared" si="138"/>
      </c>
      <c r="G364" s="46">
        <f t="shared" si="139"/>
      </c>
      <c r="AB364" s="123">
        <v>47300</v>
      </c>
    </row>
    <row r="365" spans="1:28" ht="15">
      <c r="A365" s="44">
        <f t="shared" si="133"/>
      </c>
      <c r="B365" s="45">
        <f t="shared" si="134"/>
      </c>
      <c r="C365" s="46">
        <f t="shared" si="135"/>
      </c>
      <c r="D365" s="46">
        <f t="shared" si="136"/>
      </c>
      <c r="E365" s="46">
        <f t="shared" si="137"/>
      </c>
      <c r="F365" s="46">
        <f t="shared" si="138"/>
      </c>
      <c r="G365" s="46">
        <f t="shared" si="139"/>
      </c>
      <c r="AB365" s="123">
        <v>47331</v>
      </c>
    </row>
    <row r="366" spans="1:28" ht="15">
      <c r="A366" s="47">
        <f t="shared" si="133"/>
      </c>
      <c r="B366" s="48">
        <f t="shared" si="134"/>
      </c>
      <c r="C366" s="49">
        <f t="shared" si="135"/>
      </c>
      <c r="D366" s="49">
        <f t="shared" si="136"/>
      </c>
      <c r="E366" s="49">
        <f t="shared" si="137"/>
      </c>
      <c r="F366" s="49">
        <f t="shared" si="138"/>
      </c>
      <c r="G366" s="49">
        <f t="shared" si="139"/>
      </c>
      <c r="AB366" s="123">
        <v>47362</v>
      </c>
    </row>
    <row r="367" spans="1:28" ht="15">
      <c r="A367" s="41">
        <f t="shared" si="133"/>
      </c>
      <c r="B367" s="42">
        <f t="shared" si="134"/>
      </c>
      <c r="C367" s="43">
        <f t="shared" si="135"/>
      </c>
      <c r="D367" s="43">
        <f t="shared" si="136"/>
      </c>
      <c r="E367" s="43">
        <f t="shared" si="137"/>
      </c>
      <c r="F367" s="43">
        <f t="shared" si="138"/>
      </c>
      <c r="G367" s="43">
        <f t="shared" si="139"/>
      </c>
      <c r="AB367" s="123">
        <v>47392</v>
      </c>
    </row>
    <row r="368" spans="1:28" ht="15">
      <c r="A368" s="44">
        <f t="shared" si="133"/>
      </c>
      <c r="B368" s="45">
        <f t="shared" si="134"/>
      </c>
      <c r="C368" s="46">
        <f t="shared" si="135"/>
      </c>
      <c r="D368" s="46">
        <f t="shared" si="136"/>
      </c>
      <c r="E368" s="46">
        <f t="shared" si="137"/>
      </c>
      <c r="F368" s="46">
        <f t="shared" si="138"/>
      </c>
      <c r="G368" s="46">
        <f t="shared" si="139"/>
      </c>
      <c r="AB368" s="123">
        <v>47423</v>
      </c>
    </row>
    <row r="369" spans="1:28" ht="15">
      <c r="A369" s="47">
        <f t="shared" si="133"/>
      </c>
      <c r="B369" s="48">
        <f t="shared" si="134"/>
      </c>
      <c r="C369" s="49">
        <f t="shared" si="135"/>
      </c>
      <c r="D369" s="49">
        <f t="shared" si="136"/>
      </c>
      <c r="E369" s="49">
        <f t="shared" si="137"/>
      </c>
      <c r="F369" s="49">
        <f t="shared" si="138"/>
      </c>
      <c r="G369" s="49">
        <f t="shared" si="139"/>
      </c>
      <c r="AB369" s="123">
        <v>47453</v>
      </c>
    </row>
    <row r="370" spans="1:28" ht="15">
      <c r="A370" s="41">
        <f t="shared" si="133"/>
      </c>
      <c r="B370" s="42">
        <f t="shared" si="134"/>
      </c>
      <c r="C370" s="43">
        <f t="shared" si="135"/>
      </c>
      <c r="D370" s="43">
        <f t="shared" si="136"/>
      </c>
      <c r="E370" s="43">
        <f t="shared" si="137"/>
      </c>
      <c r="F370" s="43">
        <f t="shared" si="138"/>
      </c>
      <c r="G370" s="43">
        <f t="shared" si="139"/>
      </c>
      <c r="AB370" s="123">
        <v>47484</v>
      </c>
    </row>
    <row r="371" spans="1:28" ht="15">
      <c r="A371" s="44">
        <f t="shared" si="133"/>
      </c>
      <c r="B371" s="45">
        <f t="shared" si="134"/>
      </c>
      <c r="C371" s="46">
        <f t="shared" si="135"/>
      </c>
      <c r="D371" s="46">
        <f t="shared" si="136"/>
      </c>
      <c r="E371" s="46">
        <f t="shared" si="137"/>
      </c>
      <c r="F371" s="46">
        <f t="shared" si="138"/>
      </c>
      <c r="G371" s="46">
        <f t="shared" si="139"/>
      </c>
      <c r="AB371" s="123">
        <v>47515</v>
      </c>
    </row>
    <row r="372" spans="1:28" ht="15">
      <c r="A372" s="47">
        <f t="shared" si="133"/>
      </c>
      <c r="B372" s="48">
        <f t="shared" si="134"/>
      </c>
      <c r="C372" s="49">
        <f t="shared" si="135"/>
      </c>
      <c r="D372" s="49">
        <f t="shared" si="136"/>
      </c>
      <c r="E372" s="49">
        <f t="shared" si="137"/>
      </c>
      <c r="F372" s="49">
        <f t="shared" si="138"/>
      </c>
      <c r="G372" s="49">
        <f t="shared" si="139"/>
      </c>
      <c r="AB372" s="123">
        <v>47543</v>
      </c>
    </row>
    <row r="373" spans="1:28" ht="15">
      <c r="A373" s="44">
        <f t="shared" si="133"/>
      </c>
      <c r="B373" s="45">
        <f t="shared" si="134"/>
      </c>
      <c r="C373" s="46">
        <f t="shared" si="135"/>
      </c>
      <c r="D373" s="46">
        <f t="shared" si="136"/>
      </c>
      <c r="E373" s="46">
        <f t="shared" si="137"/>
      </c>
      <c r="F373" s="46">
        <f t="shared" si="138"/>
      </c>
      <c r="G373" s="46">
        <f t="shared" si="139"/>
      </c>
      <c r="AB373" s="123">
        <v>47574</v>
      </c>
    </row>
    <row r="374" spans="1:28" ht="15">
      <c r="A374" s="44">
        <f t="shared" si="133"/>
      </c>
      <c r="B374" s="45">
        <f t="shared" si="134"/>
      </c>
      <c r="C374" s="46">
        <f t="shared" si="135"/>
      </c>
      <c r="D374" s="46">
        <f t="shared" si="136"/>
      </c>
      <c r="E374" s="46">
        <f t="shared" si="137"/>
      </c>
      <c r="F374" s="46">
        <f t="shared" si="138"/>
      </c>
      <c r="G374" s="46">
        <f t="shared" si="139"/>
      </c>
      <c r="AB374" s="123">
        <v>47604</v>
      </c>
    </row>
    <row r="375" spans="1:28" ht="15">
      <c r="A375" s="47">
        <f t="shared" si="133"/>
      </c>
      <c r="B375" s="48">
        <f t="shared" si="134"/>
      </c>
      <c r="C375" s="49">
        <f t="shared" si="135"/>
      </c>
      <c r="D375" s="49">
        <f t="shared" si="136"/>
      </c>
      <c r="E375" s="49">
        <f t="shared" si="137"/>
      </c>
      <c r="F375" s="49">
        <f t="shared" si="138"/>
      </c>
      <c r="G375" s="49">
        <f t="shared" si="139"/>
      </c>
      <c r="AB375" s="123">
        <v>47635</v>
      </c>
    </row>
    <row r="376" spans="1:28" ht="15">
      <c r="A376" s="44">
        <f t="shared" si="133"/>
      </c>
      <c r="B376" s="45">
        <f t="shared" si="134"/>
      </c>
      <c r="C376" s="46">
        <f t="shared" si="135"/>
      </c>
      <c r="D376" s="46">
        <f t="shared" si="136"/>
      </c>
      <c r="E376" s="46">
        <f t="shared" si="137"/>
      </c>
      <c r="F376" s="46">
        <f t="shared" si="138"/>
      </c>
      <c r="G376" s="46">
        <f t="shared" si="139"/>
      </c>
      <c r="AB376" s="123">
        <v>47665</v>
      </c>
    </row>
    <row r="377" spans="1:28" ht="15">
      <c r="A377" s="44">
        <f t="shared" si="133"/>
      </c>
      <c r="B377" s="45">
        <f t="shared" si="134"/>
      </c>
      <c r="C377" s="46">
        <f t="shared" si="135"/>
      </c>
      <c r="D377" s="46">
        <f t="shared" si="136"/>
      </c>
      <c r="E377" s="46">
        <f t="shared" si="137"/>
      </c>
      <c r="F377" s="46">
        <f t="shared" si="138"/>
      </c>
      <c r="G377" s="46">
        <f t="shared" si="139"/>
      </c>
      <c r="AB377" s="123">
        <v>47696</v>
      </c>
    </row>
    <row r="378" spans="1:28" ht="15">
      <c r="A378" s="47">
        <f aca="true" t="shared" si="140" ref="A378:A393">payment.Num</f>
      </c>
      <c r="B378" s="48">
        <f aca="true" t="shared" si="141" ref="B378:B393">Show.Date</f>
      </c>
      <c r="C378" s="49">
        <f aca="true" t="shared" si="142" ref="C378:C393">Beg.Bal</f>
      </c>
      <c r="D378" s="49">
        <f aca="true" t="shared" si="143" ref="D378:D393">Interest</f>
      </c>
      <c r="E378" s="49">
        <f aca="true" t="shared" si="144" ref="E378:E393">Principal</f>
      </c>
      <c r="F378" s="49">
        <f aca="true" t="shared" si="145" ref="F378:F393">Ending.Balance</f>
      </c>
      <c r="G378" s="49">
        <f aca="true" t="shared" si="146" ref="G378:G393">Cum.Interest</f>
      </c>
      <c r="AB378" s="123">
        <v>47727</v>
      </c>
    </row>
    <row r="379" spans="1:28" ht="15">
      <c r="A379" s="44">
        <f t="shared" si="140"/>
      </c>
      <c r="B379" s="45">
        <f t="shared" si="141"/>
      </c>
      <c r="C379" s="46">
        <f t="shared" si="142"/>
      </c>
      <c r="D379" s="46">
        <f t="shared" si="143"/>
      </c>
      <c r="E379" s="46">
        <f t="shared" si="144"/>
      </c>
      <c r="F379" s="46">
        <f t="shared" si="145"/>
      </c>
      <c r="G379" s="46">
        <f t="shared" si="146"/>
      </c>
      <c r="AB379" s="123">
        <v>47757</v>
      </c>
    </row>
    <row r="380" spans="1:28" ht="15">
      <c r="A380" s="44">
        <f t="shared" si="140"/>
      </c>
      <c r="B380" s="45">
        <f t="shared" si="141"/>
      </c>
      <c r="C380" s="46">
        <f t="shared" si="142"/>
      </c>
      <c r="D380" s="46">
        <f t="shared" si="143"/>
      </c>
      <c r="E380" s="46">
        <f t="shared" si="144"/>
      </c>
      <c r="F380" s="46">
        <f t="shared" si="145"/>
      </c>
      <c r="G380" s="46">
        <f t="shared" si="146"/>
      </c>
      <c r="AB380" s="123">
        <v>47788</v>
      </c>
    </row>
    <row r="381" spans="1:28" ht="15">
      <c r="A381" s="47">
        <f t="shared" si="140"/>
      </c>
      <c r="B381" s="48">
        <f t="shared" si="141"/>
      </c>
      <c r="C381" s="49">
        <f t="shared" si="142"/>
      </c>
      <c r="D381" s="49">
        <f t="shared" si="143"/>
      </c>
      <c r="E381" s="49">
        <f t="shared" si="144"/>
      </c>
      <c r="F381" s="49">
        <f t="shared" si="145"/>
      </c>
      <c r="G381" s="49">
        <f t="shared" si="146"/>
      </c>
      <c r="AB381" s="123">
        <v>47818</v>
      </c>
    </row>
    <row r="382" spans="1:28" ht="15">
      <c r="A382" s="44">
        <f t="shared" si="140"/>
      </c>
      <c r="B382" s="45">
        <f t="shared" si="141"/>
      </c>
      <c r="C382" s="46">
        <f t="shared" si="142"/>
      </c>
      <c r="D382" s="46">
        <f t="shared" si="143"/>
      </c>
      <c r="E382" s="46">
        <f t="shared" si="144"/>
      </c>
      <c r="F382" s="46">
        <f t="shared" si="145"/>
      </c>
      <c r="G382" s="46">
        <f t="shared" si="146"/>
      </c>
      <c r="AB382" s="123">
        <v>47849</v>
      </c>
    </row>
    <row r="383" spans="1:28" ht="15">
      <c r="A383" s="44">
        <f t="shared" si="140"/>
      </c>
      <c r="B383" s="45">
        <f t="shared" si="141"/>
      </c>
      <c r="C383" s="46">
        <f t="shared" si="142"/>
      </c>
      <c r="D383" s="46">
        <f t="shared" si="143"/>
      </c>
      <c r="E383" s="46">
        <f t="shared" si="144"/>
      </c>
      <c r="F383" s="46">
        <f t="shared" si="145"/>
      </c>
      <c r="G383" s="46">
        <f t="shared" si="146"/>
      </c>
      <c r="AB383" s="123">
        <v>47880</v>
      </c>
    </row>
    <row r="384" spans="1:28" ht="15">
      <c r="A384" s="47">
        <f t="shared" si="140"/>
      </c>
      <c r="B384" s="48">
        <f t="shared" si="141"/>
      </c>
      <c r="C384" s="49">
        <f t="shared" si="142"/>
      </c>
      <c r="D384" s="49">
        <f t="shared" si="143"/>
      </c>
      <c r="E384" s="49">
        <f t="shared" si="144"/>
      </c>
      <c r="F384" s="49">
        <f t="shared" si="145"/>
      </c>
      <c r="G384" s="49">
        <f t="shared" si="146"/>
      </c>
      <c r="AB384" s="123">
        <v>47908</v>
      </c>
    </row>
    <row r="385" spans="1:28" ht="15">
      <c r="A385" s="41">
        <f t="shared" si="140"/>
      </c>
      <c r="B385" s="42">
        <f t="shared" si="141"/>
      </c>
      <c r="C385" s="43">
        <f t="shared" si="142"/>
      </c>
      <c r="D385" s="43">
        <f t="shared" si="143"/>
      </c>
      <c r="E385" s="43">
        <f t="shared" si="144"/>
      </c>
      <c r="F385" s="43">
        <f t="shared" si="145"/>
      </c>
      <c r="G385" s="43">
        <f t="shared" si="146"/>
      </c>
      <c r="AB385" s="123">
        <v>47939</v>
      </c>
    </row>
    <row r="386" spans="1:28" ht="15">
      <c r="A386" s="44">
        <f t="shared" si="140"/>
      </c>
      <c r="B386" s="45">
        <f t="shared" si="141"/>
      </c>
      <c r="C386" s="46">
        <f t="shared" si="142"/>
      </c>
      <c r="D386" s="46">
        <f t="shared" si="143"/>
      </c>
      <c r="E386" s="46">
        <f t="shared" si="144"/>
      </c>
      <c r="F386" s="46">
        <f t="shared" si="145"/>
      </c>
      <c r="G386" s="46">
        <f t="shared" si="146"/>
      </c>
      <c r="AB386" s="123">
        <v>47969</v>
      </c>
    </row>
    <row r="387" spans="1:28" ht="15">
      <c r="A387" s="47">
        <f t="shared" si="140"/>
      </c>
      <c r="B387" s="48">
        <f t="shared" si="141"/>
      </c>
      <c r="C387" s="49">
        <f t="shared" si="142"/>
      </c>
      <c r="D387" s="49">
        <f t="shared" si="143"/>
      </c>
      <c r="E387" s="49">
        <f t="shared" si="144"/>
      </c>
      <c r="F387" s="49">
        <f t="shared" si="145"/>
      </c>
      <c r="G387" s="49">
        <f t="shared" si="146"/>
      </c>
      <c r="AB387" s="123">
        <v>48000</v>
      </c>
    </row>
    <row r="388" spans="1:28" ht="15">
      <c r="A388" s="41">
        <f t="shared" si="140"/>
      </c>
      <c r="B388" s="42">
        <f t="shared" si="141"/>
      </c>
      <c r="C388" s="43">
        <f t="shared" si="142"/>
      </c>
      <c r="D388" s="43">
        <f t="shared" si="143"/>
      </c>
      <c r="E388" s="43">
        <f t="shared" si="144"/>
      </c>
      <c r="F388" s="43">
        <f t="shared" si="145"/>
      </c>
      <c r="G388" s="43">
        <f t="shared" si="146"/>
      </c>
      <c r="AB388" s="123">
        <v>48030</v>
      </c>
    </row>
    <row r="389" spans="1:28" ht="15">
      <c r="A389" s="44">
        <f t="shared" si="140"/>
      </c>
      <c r="B389" s="45">
        <f t="shared" si="141"/>
      </c>
      <c r="C389" s="46">
        <f t="shared" si="142"/>
      </c>
      <c r="D389" s="46">
        <f t="shared" si="143"/>
      </c>
      <c r="E389" s="46">
        <f t="shared" si="144"/>
      </c>
      <c r="F389" s="46">
        <f t="shared" si="145"/>
      </c>
      <c r="G389" s="46">
        <f t="shared" si="146"/>
      </c>
      <c r="AB389" s="123">
        <v>48061</v>
      </c>
    </row>
    <row r="390" spans="1:28" ht="15">
      <c r="A390" s="47">
        <f t="shared" si="140"/>
      </c>
      <c r="B390" s="48">
        <f t="shared" si="141"/>
      </c>
      <c r="C390" s="49">
        <f t="shared" si="142"/>
      </c>
      <c r="D390" s="49">
        <f t="shared" si="143"/>
      </c>
      <c r="E390" s="49">
        <f t="shared" si="144"/>
      </c>
      <c r="F390" s="49">
        <f t="shared" si="145"/>
      </c>
      <c r="G390" s="49">
        <f t="shared" si="146"/>
      </c>
      <c r="AB390" s="123">
        <v>48092</v>
      </c>
    </row>
    <row r="391" spans="1:28" ht="15">
      <c r="A391" s="44">
        <f t="shared" si="140"/>
      </c>
      <c r="B391" s="45">
        <f t="shared" si="141"/>
      </c>
      <c r="C391" s="46">
        <f t="shared" si="142"/>
      </c>
      <c r="D391" s="46">
        <f t="shared" si="143"/>
      </c>
      <c r="E391" s="46">
        <f t="shared" si="144"/>
      </c>
      <c r="F391" s="46">
        <f t="shared" si="145"/>
      </c>
      <c r="G391" s="46">
        <f t="shared" si="146"/>
      </c>
      <c r="AB391" s="123">
        <v>48122</v>
      </c>
    </row>
    <row r="392" spans="1:28" ht="15">
      <c r="A392" s="44">
        <f t="shared" si="140"/>
      </c>
      <c r="B392" s="45">
        <f t="shared" si="141"/>
      </c>
      <c r="C392" s="46">
        <f t="shared" si="142"/>
      </c>
      <c r="D392" s="46">
        <f t="shared" si="143"/>
      </c>
      <c r="E392" s="46">
        <f t="shared" si="144"/>
      </c>
      <c r="F392" s="46">
        <f t="shared" si="145"/>
      </c>
      <c r="G392" s="46">
        <f t="shared" si="146"/>
      </c>
      <c r="AB392" s="123">
        <v>48153</v>
      </c>
    </row>
    <row r="393" spans="1:28" ht="15">
      <c r="A393" s="47">
        <f t="shared" si="140"/>
      </c>
      <c r="B393" s="48">
        <f t="shared" si="141"/>
      </c>
      <c r="C393" s="49">
        <f t="shared" si="142"/>
      </c>
      <c r="D393" s="49">
        <f t="shared" si="143"/>
      </c>
      <c r="E393" s="49">
        <f t="shared" si="144"/>
      </c>
      <c r="F393" s="49">
        <f t="shared" si="145"/>
      </c>
      <c r="G393" s="49">
        <f t="shared" si="146"/>
      </c>
      <c r="AB393" s="123">
        <v>48183</v>
      </c>
    </row>
    <row r="394" spans="1:28" ht="15">
      <c r="A394" s="44">
        <f aca="true" t="shared" si="147" ref="A394:A408">payment.Num</f>
      </c>
      <c r="B394" s="45">
        <f aca="true" t="shared" si="148" ref="B394:B408">Show.Date</f>
      </c>
      <c r="C394" s="46">
        <f aca="true" t="shared" si="149" ref="C394:C408">Beg.Bal</f>
      </c>
      <c r="D394" s="46">
        <f aca="true" t="shared" si="150" ref="D394:D408">Interest</f>
      </c>
      <c r="E394" s="46">
        <f aca="true" t="shared" si="151" ref="E394:E408">Principal</f>
      </c>
      <c r="F394" s="46">
        <f aca="true" t="shared" si="152" ref="F394:F408">Ending.Balance</f>
      </c>
      <c r="G394" s="46">
        <f aca="true" t="shared" si="153" ref="G394:G408">Cum.Interest</f>
      </c>
      <c r="AB394" s="123">
        <v>48214</v>
      </c>
    </row>
    <row r="395" spans="1:28" ht="15">
      <c r="A395" s="44">
        <f t="shared" si="147"/>
      </c>
      <c r="B395" s="45">
        <f t="shared" si="148"/>
      </c>
      <c r="C395" s="46">
        <f t="shared" si="149"/>
      </c>
      <c r="D395" s="46">
        <f t="shared" si="150"/>
      </c>
      <c r="E395" s="46">
        <f t="shared" si="151"/>
      </c>
      <c r="F395" s="46">
        <f t="shared" si="152"/>
      </c>
      <c r="G395" s="46">
        <f t="shared" si="153"/>
      </c>
      <c r="AB395" s="123">
        <v>48245</v>
      </c>
    </row>
    <row r="396" spans="1:28" ht="15">
      <c r="A396" s="47">
        <f t="shared" si="147"/>
      </c>
      <c r="B396" s="48">
        <f t="shared" si="148"/>
      </c>
      <c r="C396" s="49">
        <f t="shared" si="149"/>
      </c>
      <c r="D396" s="49">
        <f t="shared" si="150"/>
      </c>
      <c r="E396" s="49">
        <f t="shared" si="151"/>
      </c>
      <c r="F396" s="49">
        <f t="shared" si="152"/>
      </c>
      <c r="G396" s="49">
        <f t="shared" si="153"/>
      </c>
      <c r="AB396" s="123">
        <v>48274</v>
      </c>
    </row>
    <row r="397" spans="1:28" ht="15">
      <c r="A397" s="44">
        <f t="shared" si="147"/>
      </c>
      <c r="B397" s="45">
        <f t="shared" si="148"/>
      </c>
      <c r="C397" s="46">
        <f t="shared" si="149"/>
      </c>
      <c r="D397" s="46">
        <f t="shared" si="150"/>
      </c>
      <c r="E397" s="46">
        <f t="shared" si="151"/>
      </c>
      <c r="F397" s="46">
        <f t="shared" si="152"/>
      </c>
      <c r="G397" s="46">
        <f t="shared" si="153"/>
      </c>
      <c r="AB397" s="123">
        <v>48305</v>
      </c>
    </row>
    <row r="398" spans="1:28" ht="15">
      <c r="A398" s="44">
        <f t="shared" si="147"/>
      </c>
      <c r="B398" s="45">
        <f t="shared" si="148"/>
      </c>
      <c r="C398" s="46">
        <f t="shared" si="149"/>
      </c>
      <c r="D398" s="46">
        <f t="shared" si="150"/>
      </c>
      <c r="E398" s="46">
        <f t="shared" si="151"/>
      </c>
      <c r="F398" s="46">
        <f t="shared" si="152"/>
      </c>
      <c r="G398" s="46">
        <f t="shared" si="153"/>
      </c>
      <c r="AB398" s="123">
        <v>48335</v>
      </c>
    </row>
    <row r="399" spans="1:28" ht="15">
      <c r="A399" s="47">
        <f t="shared" si="147"/>
      </c>
      <c r="B399" s="48">
        <f t="shared" si="148"/>
      </c>
      <c r="C399" s="49">
        <f t="shared" si="149"/>
      </c>
      <c r="D399" s="49">
        <f t="shared" si="150"/>
      </c>
      <c r="E399" s="49">
        <f t="shared" si="151"/>
      </c>
      <c r="F399" s="49">
        <f t="shared" si="152"/>
      </c>
      <c r="G399" s="49">
        <f t="shared" si="153"/>
      </c>
      <c r="AB399" s="123">
        <v>48366</v>
      </c>
    </row>
    <row r="400" spans="1:28" ht="15">
      <c r="A400" s="44">
        <f t="shared" si="147"/>
      </c>
      <c r="B400" s="45">
        <f t="shared" si="148"/>
      </c>
      <c r="C400" s="46">
        <f t="shared" si="149"/>
      </c>
      <c r="D400" s="46">
        <f t="shared" si="150"/>
      </c>
      <c r="E400" s="46">
        <f t="shared" si="151"/>
      </c>
      <c r="F400" s="46">
        <f t="shared" si="152"/>
      </c>
      <c r="G400" s="46">
        <f t="shared" si="153"/>
      </c>
      <c r="AB400" s="123">
        <v>48396</v>
      </c>
    </row>
    <row r="401" spans="1:28" ht="15">
      <c r="A401" s="44">
        <f t="shared" si="147"/>
      </c>
      <c r="B401" s="45">
        <f t="shared" si="148"/>
      </c>
      <c r="C401" s="46">
        <f t="shared" si="149"/>
      </c>
      <c r="D401" s="46">
        <f t="shared" si="150"/>
      </c>
      <c r="E401" s="46">
        <f t="shared" si="151"/>
      </c>
      <c r="F401" s="46">
        <f t="shared" si="152"/>
      </c>
      <c r="G401" s="46">
        <f t="shared" si="153"/>
      </c>
      <c r="AB401" s="123">
        <v>48427</v>
      </c>
    </row>
    <row r="402" spans="1:28" ht="15">
      <c r="A402" s="47">
        <f t="shared" si="147"/>
      </c>
      <c r="B402" s="48">
        <f t="shared" si="148"/>
      </c>
      <c r="C402" s="49">
        <f t="shared" si="149"/>
      </c>
      <c r="D402" s="49">
        <f t="shared" si="150"/>
      </c>
      <c r="E402" s="49">
        <f t="shared" si="151"/>
      </c>
      <c r="F402" s="49">
        <f t="shared" si="152"/>
      </c>
      <c r="G402" s="49">
        <f t="shared" si="153"/>
      </c>
      <c r="AB402" s="123">
        <v>48458</v>
      </c>
    </row>
    <row r="403" spans="1:28" ht="15">
      <c r="A403" s="41">
        <f t="shared" si="147"/>
      </c>
      <c r="B403" s="42">
        <f t="shared" si="148"/>
      </c>
      <c r="C403" s="43">
        <f t="shared" si="149"/>
      </c>
      <c r="D403" s="43">
        <f t="shared" si="150"/>
      </c>
      <c r="E403" s="43">
        <f t="shared" si="151"/>
      </c>
      <c r="F403" s="43">
        <f t="shared" si="152"/>
      </c>
      <c r="G403" s="43">
        <f t="shared" si="153"/>
      </c>
      <c r="AB403" s="123">
        <v>48488</v>
      </c>
    </row>
    <row r="404" spans="1:28" ht="15">
      <c r="A404" s="44">
        <f t="shared" si="147"/>
      </c>
      <c r="B404" s="45">
        <f t="shared" si="148"/>
      </c>
      <c r="C404" s="46">
        <f t="shared" si="149"/>
      </c>
      <c r="D404" s="46">
        <f t="shared" si="150"/>
      </c>
      <c r="E404" s="46">
        <f t="shared" si="151"/>
      </c>
      <c r="F404" s="46">
        <f t="shared" si="152"/>
      </c>
      <c r="G404" s="46">
        <f t="shared" si="153"/>
      </c>
      <c r="AB404" s="123">
        <v>48519</v>
      </c>
    </row>
    <row r="405" spans="1:28" ht="15">
      <c r="A405" s="47">
        <f t="shared" si="147"/>
      </c>
      <c r="B405" s="48">
        <f t="shared" si="148"/>
      </c>
      <c r="C405" s="49">
        <f t="shared" si="149"/>
      </c>
      <c r="D405" s="49">
        <f t="shared" si="150"/>
      </c>
      <c r="E405" s="49">
        <f t="shared" si="151"/>
      </c>
      <c r="F405" s="49">
        <f t="shared" si="152"/>
      </c>
      <c r="G405" s="49">
        <f t="shared" si="153"/>
      </c>
      <c r="AB405" s="123">
        <v>48549</v>
      </c>
    </row>
    <row r="406" spans="1:28" ht="15">
      <c r="A406" s="41">
        <f t="shared" si="147"/>
      </c>
      <c r="B406" s="42">
        <f t="shared" si="148"/>
      </c>
      <c r="C406" s="43">
        <f t="shared" si="149"/>
      </c>
      <c r="D406" s="43">
        <f t="shared" si="150"/>
      </c>
      <c r="E406" s="43">
        <f t="shared" si="151"/>
      </c>
      <c r="F406" s="43">
        <f t="shared" si="152"/>
      </c>
      <c r="G406" s="43">
        <f t="shared" si="153"/>
      </c>
      <c r="AB406" s="123">
        <v>48580</v>
      </c>
    </row>
    <row r="407" spans="1:28" ht="15">
      <c r="A407" s="44">
        <f t="shared" si="147"/>
      </c>
      <c r="B407" s="45">
        <f t="shared" si="148"/>
      </c>
      <c r="C407" s="46">
        <f t="shared" si="149"/>
      </c>
      <c r="D407" s="46">
        <f t="shared" si="150"/>
      </c>
      <c r="E407" s="46">
        <f t="shared" si="151"/>
      </c>
      <c r="F407" s="46">
        <f t="shared" si="152"/>
      </c>
      <c r="G407" s="46">
        <f t="shared" si="153"/>
      </c>
      <c r="AB407" s="123">
        <v>48611</v>
      </c>
    </row>
    <row r="408" spans="1:28" ht="15">
      <c r="A408" s="47">
        <f t="shared" si="147"/>
      </c>
      <c r="B408" s="48">
        <f t="shared" si="148"/>
      </c>
      <c r="C408" s="49">
        <f t="shared" si="149"/>
      </c>
      <c r="D408" s="49">
        <f t="shared" si="150"/>
      </c>
      <c r="E408" s="49">
        <f t="shared" si="151"/>
      </c>
      <c r="F408" s="49">
        <f t="shared" si="152"/>
      </c>
      <c r="G408" s="49">
        <f t="shared" si="153"/>
      </c>
      <c r="AB408" s="123">
        <v>48639</v>
      </c>
    </row>
    <row r="409" ht="15">
      <c r="AB409" s="123">
        <v>48670</v>
      </c>
    </row>
    <row r="410" spans="2:28" ht="15.75" thickBot="1">
      <c r="B410" s="173" t="s">
        <v>145</v>
      </c>
      <c r="C410" s="14"/>
      <c r="D410" s="14"/>
      <c r="E410" s="14"/>
      <c r="F410" s="14"/>
      <c r="G410" s="14"/>
      <c r="AB410" s="123">
        <v>48700</v>
      </c>
    </row>
    <row r="411" spans="2:28" ht="15.75" thickTop="1">
      <c r="B411" s="154"/>
      <c r="C411" s="155"/>
      <c r="D411" s="156"/>
      <c r="E411" s="157"/>
      <c r="F411" s="157"/>
      <c r="G411" s="158"/>
      <c r="AB411" s="123">
        <v>48731</v>
      </c>
    </row>
    <row r="412" spans="2:28" ht="15">
      <c r="B412" s="174"/>
      <c r="C412" s="175"/>
      <c r="D412" s="176" t="s">
        <v>146</v>
      </c>
      <c r="E412" s="245" t="s">
        <v>147</v>
      </c>
      <c r="F412" s="246"/>
      <c r="G412" s="247"/>
      <c r="AB412" s="123">
        <v>48761</v>
      </c>
    </row>
    <row r="413" spans="2:28" ht="15.75" thickBot="1">
      <c r="B413" s="174"/>
      <c r="C413" s="175"/>
      <c r="D413" s="176" t="s">
        <v>148</v>
      </c>
      <c r="E413" s="162"/>
      <c r="F413" s="162"/>
      <c r="G413" s="194"/>
      <c r="AB413" s="123">
        <v>48792</v>
      </c>
    </row>
    <row r="414" spans="2:28" ht="15.75" thickTop="1">
      <c r="B414" s="178" t="s">
        <v>149</v>
      </c>
      <c r="C414" s="179"/>
      <c r="D414" s="176" t="s">
        <v>150</v>
      </c>
      <c r="E414" s="196" t="s">
        <v>151</v>
      </c>
      <c r="F414" s="196" t="s">
        <v>152</v>
      </c>
      <c r="G414" s="197" t="s">
        <v>153</v>
      </c>
      <c r="AB414" s="123">
        <v>48823</v>
      </c>
    </row>
    <row r="415" spans="2:28" ht="15.75" thickBot="1">
      <c r="B415" s="178"/>
      <c r="C415" s="179"/>
      <c r="D415" s="176"/>
      <c r="E415" s="198" t="s">
        <v>154</v>
      </c>
      <c r="F415" s="198" t="s">
        <v>154</v>
      </c>
      <c r="G415" s="199" t="s">
        <v>154</v>
      </c>
      <c r="AB415" s="123">
        <v>48853</v>
      </c>
    </row>
    <row r="416" spans="2:28" ht="15.75" thickTop="1">
      <c r="B416" s="174"/>
      <c r="C416" s="175"/>
      <c r="D416" s="176" t="s">
        <v>144</v>
      </c>
      <c r="E416" s="180" t="s">
        <v>144</v>
      </c>
      <c r="F416" s="180" t="s">
        <v>144</v>
      </c>
      <c r="G416" s="195" t="s">
        <v>144</v>
      </c>
      <c r="AB416" s="123">
        <v>48884</v>
      </c>
    </row>
    <row r="417" spans="2:28" ht="15.75" thickBot="1">
      <c r="B417" s="181"/>
      <c r="C417" s="182"/>
      <c r="D417" s="183" t="s">
        <v>155</v>
      </c>
      <c r="E417" s="184" t="s">
        <v>155</v>
      </c>
      <c r="F417" s="184" t="s">
        <v>155</v>
      </c>
      <c r="G417" s="185" t="s">
        <v>155</v>
      </c>
      <c r="AB417" s="123">
        <v>48914</v>
      </c>
    </row>
    <row r="418" spans="2:28" ht="16.5" thickBot="1" thickTop="1">
      <c r="B418" s="186"/>
      <c r="C418" s="187" t="s">
        <v>156</v>
      </c>
      <c r="D418" s="183">
        <f>IF(Loan_amount=0,"",Loan_amount)</f>
      </c>
      <c r="E418" s="201"/>
      <c r="F418" s="201"/>
      <c r="G418" s="202"/>
      <c r="AB418" s="123">
        <v>48945</v>
      </c>
    </row>
    <row r="419" spans="2:28" ht="31.5" thickBot="1" thickTop="1">
      <c r="B419" s="181"/>
      <c r="C419" s="188" t="s">
        <v>164</v>
      </c>
      <c r="D419" s="218"/>
      <c r="E419" s="201"/>
      <c r="F419" s="201"/>
      <c r="G419" s="202"/>
      <c r="AB419" s="123">
        <v>48976</v>
      </c>
    </row>
    <row r="420" spans="2:28" ht="16.5" thickBot="1" thickTop="1">
      <c r="B420" s="236" t="s">
        <v>165</v>
      </c>
      <c r="C420" s="237"/>
      <c r="D420" s="189">
        <f>IF(D418="","",D418+D419)</f>
      </c>
      <c r="E420" s="190">
        <f>E418+E419</f>
        <v>0</v>
      </c>
      <c r="F420" s="191">
        <f>F418+F419</f>
        <v>0</v>
      </c>
      <c r="G420" s="192">
        <f>G418+G419</f>
        <v>0</v>
      </c>
      <c r="AB420" s="123">
        <v>49004</v>
      </c>
    </row>
    <row r="421" spans="3:28" ht="43.5" customHeight="1" thickTop="1">
      <c r="C421" s="235" t="s">
        <v>168</v>
      </c>
      <c r="D421" s="235"/>
      <c r="E421" s="235"/>
      <c r="F421" s="235"/>
      <c r="G421" s="235"/>
      <c r="AB421" s="123">
        <v>49035</v>
      </c>
    </row>
    <row r="422" ht="15">
      <c r="AB422" s="123">
        <v>49065</v>
      </c>
    </row>
    <row r="423" ht="15">
      <c r="AB423" s="123">
        <v>49096</v>
      </c>
    </row>
    <row r="424" ht="15">
      <c r="AB424" s="123">
        <v>49126</v>
      </c>
    </row>
    <row r="425" ht="30" customHeight="1">
      <c r="AB425" s="123">
        <v>49157</v>
      </c>
    </row>
    <row r="426" ht="15" customHeight="1">
      <c r="AB426" s="123">
        <v>49188</v>
      </c>
    </row>
    <row r="427" ht="15">
      <c r="AB427" s="123">
        <v>49218</v>
      </c>
    </row>
    <row r="428" ht="15">
      <c r="AB428" s="123">
        <v>49249</v>
      </c>
    </row>
    <row r="429" ht="15">
      <c r="AB429" s="123">
        <v>49279</v>
      </c>
    </row>
    <row r="430" ht="15">
      <c r="AB430" s="123">
        <v>49310</v>
      </c>
    </row>
    <row r="431" ht="15">
      <c r="AB431" s="123">
        <v>49341</v>
      </c>
    </row>
    <row r="432" ht="15">
      <c r="AB432" s="123">
        <v>49369</v>
      </c>
    </row>
    <row r="433" ht="15">
      <c r="AB433" s="123">
        <v>49400</v>
      </c>
    </row>
    <row r="434" ht="15">
      <c r="AB434" s="123">
        <v>49430</v>
      </c>
    </row>
    <row r="435" ht="15">
      <c r="AB435" s="123">
        <v>49461</v>
      </c>
    </row>
    <row r="436" ht="15">
      <c r="AB436" s="123">
        <v>49491</v>
      </c>
    </row>
    <row r="437" ht="15">
      <c r="AB437" s="123">
        <v>49522</v>
      </c>
    </row>
    <row r="438" ht="15">
      <c r="AB438" s="123">
        <v>49553</v>
      </c>
    </row>
    <row r="439" ht="15">
      <c r="AB439" s="123">
        <v>49583</v>
      </c>
    </row>
    <row r="440" ht="15">
      <c r="AB440" s="123">
        <v>49614</v>
      </c>
    </row>
    <row r="441" ht="15">
      <c r="AB441" s="123">
        <v>49644</v>
      </c>
    </row>
    <row r="442" ht="15">
      <c r="AB442" s="123">
        <v>49675</v>
      </c>
    </row>
    <row r="443" ht="15">
      <c r="AB443" s="123">
        <v>49706</v>
      </c>
    </row>
    <row r="444" ht="15">
      <c r="AB444" s="123">
        <v>49735</v>
      </c>
    </row>
    <row r="445" ht="15">
      <c r="AB445" s="123">
        <v>49766</v>
      </c>
    </row>
    <row r="446" ht="15">
      <c r="AB446" s="123">
        <v>49796</v>
      </c>
    </row>
    <row r="447" ht="15">
      <c r="AB447" s="123">
        <v>49827</v>
      </c>
    </row>
    <row r="448" ht="15">
      <c r="AB448" s="123">
        <v>49857</v>
      </c>
    </row>
    <row r="449" ht="15">
      <c r="AB449" s="123">
        <v>49888</v>
      </c>
    </row>
    <row r="450" ht="15">
      <c r="AB450" s="123">
        <v>49919</v>
      </c>
    </row>
    <row r="451" ht="15">
      <c r="AB451" s="123">
        <v>49949</v>
      </c>
    </row>
    <row r="452" ht="15">
      <c r="AB452" s="123">
        <v>49980</v>
      </c>
    </row>
    <row r="453" ht="15">
      <c r="AB453" s="123">
        <v>50010</v>
      </c>
    </row>
    <row r="454" ht="15">
      <c r="AB454" s="123">
        <v>50041</v>
      </c>
    </row>
    <row r="455" ht="15">
      <c r="AB455" s="123">
        <v>50072</v>
      </c>
    </row>
    <row r="456" ht="15">
      <c r="AB456" s="123">
        <v>50100</v>
      </c>
    </row>
    <row r="457" ht="15">
      <c r="AB457" s="123">
        <v>50131</v>
      </c>
    </row>
    <row r="458" ht="15">
      <c r="AB458" s="123">
        <v>50161</v>
      </c>
    </row>
    <row r="459" ht="15">
      <c r="AB459" s="123">
        <v>50192</v>
      </c>
    </row>
    <row r="460" ht="15">
      <c r="AB460" s="123">
        <v>50222</v>
      </c>
    </row>
    <row r="461" ht="15">
      <c r="AB461" s="123">
        <v>50253</v>
      </c>
    </row>
    <row r="462" ht="15">
      <c r="AB462" s="123">
        <v>50284</v>
      </c>
    </row>
    <row r="463" ht="15">
      <c r="AB463" s="123">
        <v>50314</v>
      </c>
    </row>
    <row r="464" ht="15">
      <c r="AB464" s="123">
        <v>50345</v>
      </c>
    </row>
    <row r="465" ht="15">
      <c r="AB465" s="123">
        <v>50375</v>
      </c>
    </row>
    <row r="466" ht="15">
      <c r="AB466" s="123">
        <v>50406</v>
      </c>
    </row>
    <row r="467" ht="15">
      <c r="AB467" s="123">
        <v>50437</v>
      </c>
    </row>
    <row r="468" ht="15">
      <c r="AB468" s="123">
        <v>50465</v>
      </c>
    </row>
    <row r="469" ht="15">
      <c r="AB469" s="123">
        <v>50496</v>
      </c>
    </row>
    <row r="470" ht="15">
      <c r="AB470" s="123">
        <v>50526</v>
      </c>
    </row>
    <row r="471" ht="15">
      <c r="AB471" s="123">
        <v>50557</v>
      </c>
    </row>
    <row r="472" ht="15">
      <c r="AB472" s="123">
        <v>50587</v>
      </c>
    </row>
    <row r="473" ht="15">
      <c r="AB473" s="123">
        <v>50618</v>
      </c>
    </row>
    <row r="474" ht="15">
      <c r="AB474" s="123">
        <v>50649</v>
      </c>
    </row>
    <row r="475" ht="15">
      <c r="AB475" s="123">
        <v>50679</v>
      </c>
    </row>
    <row r="476" ht="15">
      <c r="AB476" s="123">
        <v>50710</v>
      </c>
    </row>
    <row r="477" ht="15">
      <c r="AB477" s="123">
        <v>50740</v>
      </c>
    </row>
    <row r="478" ht="15">
      <c r="AB478" s="123">
        <v>50771</v>
      </c>
    </row>
    <row r="479" ht="15">
      <c r="AB479" s="123">
        <v>50802</v>
      </c>
    </row>
    <row r="480" ht="15">
      <c r="AB480" s="123">
        <v>50830</v>
      </c>
    </row>
    <row r="481" ht="15">
      <c r="AB481" s="123">
        <v>50861</v>
      </c>
    </row>
    <row r="482" ht="15">
      <c r="AB482" s="123">
        <v>50891</v>
      </c>
    </row>
    <row r="483" ht="15">
      <c r="AB483" s="123">
        <v>50922</v>
      </c>
    </row>
    <row r="484" ht="15">
      <c r="AB484" s="123">
        <v>50952</v>
      </c>
    </row>
    <row r="485" ht="15">
      <c r="AB485" s="123">
        <v>50983</v>
      </c>
    </row>
    <row r="486" ht="15">
      <c r="AB486" s="123">
        <v>51014</v>
      </c>
    </row>
    <row r="487" ht="15">
      <c r="AB487" s="123">
        <v>51044</v>
      </c>
    </row>
    <row r="488" ht="15">
      <c r="AB488" s="123">
        <v>51075</v>
      </c>
    </row>
    <row r="489" ht="15">
      <c r="AB489" s="123">
        <v>51105</v>
      </c>
    </row>
    <row r="490" ht="15">
      <c r="AB490" s="123">
        <v>51136</v>
      </c>
    </row>
    <row r="491" ht="15">
      <c r="AB491" s="123">
        <v>51167</v>
      </c>
    </row>
    <row r="492" ht="15">
      <c r="AB492" s="123">
        <v>51196</v>
      </c>
    </row>
    <row r="493" ht="15">
      <c r="AB493" s="123">
        <v>51227</v>
      </c>
    </row>
    <row r="494" ht="15">
      <c r="AB494" s="123">
        <v>51257</v>
      </c>
    </row>
    <row r="495" ht="15">
      <c r="AB495" s="123">
        <v>51288</v>
      </c>
    </row>
    <row r="496" ht="15">
      <c r="AB496" s="123">
        <v>51318</v>
      </c>
    </row>
    <row r="497" ht="15">
      <c r="AB497" s="123">
        <v>51349</v>
      </c>
    </row>
    <row r="498" ht="15">
      <c r="AB498" s="123">
        <v>51380</v>
      </c>
    </row>
    <row r="499" ht="15">
      <c r="AB499" s="123">
        <v>51410</v>
      </c>
    </row>
    <row r="500" ht="15">
      <c r="AB500" s="123">
        <v>51441</v>
      </c>
    </row>
    <row r="501" ht="15">
      <c r="AB501" s="123">
        <v>51471</v>
      </c>
    </row>
    <row r="502" ht="15">
      <c r="AB502" s="123">
        <v>51502</v>
      </c>
    </row>
    <row r="503" ht="15">
      <c r="AB503" s="123">
        <v>51533</v>
      </c>
    </row>
    <row r="504" ht="15">
      <c r="AB504" s="123">
        <v>51561</v>
      </c>
    </row>
    <row r="505" ht="15">
      <c r="AB505" s="123">
        <v>51592</v>
      </c>
    </row>
    <row r="506" ht="15">
      <c r="AB506" s="123">
        <v>51622</v>
      </c>
    </row>
    <row r="507" ht="15">
      <c r="AB507" s="123">
        <v>51653</v>
      </c>
    </row>
    <row r="508" ht="15">
      <c r="AB508" s="123">
        <v>51683</v>
      </c>
    </row>
    <row r="509" ht="15">
      <c r="AB509" s="123">
        <v>51714</v>
      </c>
    </row>
    <row r="510" ht="15">
      <c r="AB510" s="123">
        <v>51745</v>
      </c>
    </row>
    <row r="511" ht="15">
      <c r="AB511" s="123">
        <v>51775</v>
      </c>
    </row>
    <row r="512" ht="15">
      <c r="AB512" s="123">
        <v>51806</v>
      </c>
    </row>
    <row r="513" ht="15">
      <c r="AB513" s="123">
        <v>51836</v>
      </c>
    </row>
    <row r="514" ht="15">
      <c r="AB514" s="123">
        <v>51867</v>
      </c>
    </row>
    <row r="515" ht="15">
      <c r="AB515" s="123">
        <v>51898</v>
      </c>
    </row>
    <row r="516" ht="15">
      <c r="AB516" s="123">
        <v>51926</v>
      </c>
    </row>
    <row r="517" ht="15">
      <c r="AB517" s="123">
        <v>51957</v>
      </c>
    </row>
    <row r="518" ht="15">
      <c r="AB518" s="123">
        <v>51987</v>
      </c>
    </row>
    <row r="519" ht="15">
      <c r="AB519" s="123">
        <v>52018</v>
      </c>
    </row>
    <row r="520" ht="15">
      <c r="AB520" s="123">
        <v>52048</v>
      </c>
    </row>
    <row r="521" ht="15">
      <c r="AB521" s="123">
        <v>52079</v>
      </c>
    </row>
    <row r="522" ht="15">
      <c r="AB522" s="123">
        <v>52110</v>
      </c>
    </row>
    <row r="523" ht="15">
      <c r="AB523" s="123">
        <v>52140</v>
      </c>
    </row>
    <row r="524" ht="15">
      <c r="AB524" s="123">
        <v>52171</v>
      </c>
    </row>
    <row r="525" ht="15">
      <c r="AB525" s="123">
        <v>52201</v>
      </c>
    </row>
    <row r="526" ht="15">
      <c r="AB526" s="123">
        <v>52232</v>
      </c>
    </row>
    <row r="527" ht="15">
      <c r="AB527" s="123">
        <v>52263</v>
      </c>
    </row>
    <row r="528" ht="15">
      <c r="AB528" s="123">
        <v>52291</v>
      </c>
    </row>
    <row r="529" ht="15">
      <c r="AB529" s="123">
        <v>52322</v>
      </c>
    </row>
    <row r="530" ht="15">
      <c r="AB530" s="123">
        <v>52352</v>
      </c>
    </row>
    <row r="531" ht="15">
      <c r="AB531" s="123">
        <v>52383</v>
      </c>
    </row>
    <row r="532" ht="15">
      <c r="AB532" s="123">
        <v>52413</v>
      </c>
    </row>
    <row r="533" ht="15">
      <c r="AB533" s="123">
        <v>52444</v>
      </c>
    </row>
    <row r="534" ht="15">
      <c r="AB534" s="123">
        <v>52475</v>
      </c>
    </row>
    <row r="535" ht="15">
      <c r="AB535" s="123">
        <v>52505</v>
      </c>
    </row>
    <row r="536" ht="15">
      <c r="AB536" s="123">
        <v>52536</v>
      </c>
    </row>
    <row r="537" ht="15">
      <c r="AB537" s="123">
        <v>52566</v>
      </c>
    </row>
    <row r="538" ht="15">
      <c r="AB538" s="123">
        <v>52597</v>
      </c>
    </row>
    <row r="539" ht="15">
      <c r="AB539" s="123">
        <v>52628</v>
      </c>
    </row>
    <row r="540" ht="15">
      <c r="AB540" s="123">
        <v>52657</v>
      </c>
    </row>
    <row r="541" ht="15">
      <c r="AB541" s="123">
        <v>52688</v>
      </c>
    </row>
    <row r="542" ht="15">
      <c r="AB542" s="123">
        <v>52718</v>
      </c>
    </row>
    <row r="543" ht="15">
      <c r="AB543" s="123">
        <v>52749</v>
      </c>
    </row>
    <row r="544" ht="15">
      <c r="AB544" s="123">
        <v>52779</v>
      </c>
    </row>
    <row r="545" ht="15">
      <c r="AB545" s="123">
        <v>52810</v>
      </c>
    </row>
    <row r="546" ht="15">
      <c r="AB546" s="123">
        <v>52841</v>
      </c>
    </row>
    <row r="547" ht="15">
      <c r="AB547" s="123">
        <v>52871</v>
      </c>
    </row>
    <row r="548" ht="15">
      <c r="AB548" s="123">
        <v>52902</v>
      </c>
    </row>
    <row r="549" ht="15">
      <c r="AB549" s="123">
        <v>52932</v>
      </c>
    </row>
    <row r="550" ht="15">
      <c r="AB550" s="123">
        <v>52963</v>
      </c>
    </row>
    <row r="551" ht="15">
      <c r="AB551" s="123">
        <v>52994</v>
      </c>
    </row>
    <row r="552" ht="15">
      <c r="AB552" s="123">
        <v>53022</v>
      </c>
    </row>
    <row r="553" ht="15">
      <c r="AB553" s="123">
        <v>53053</v>
      </c>
    </row>
    <row r="554" ht="15">
      <c r="AB554" s="123">
        <v>53083</v>
      </c>
    </row>
    <row r="555" ht="15">
      <c r="AB555" s="123">
        <v>53114</v>
      </c>
    </row>
    <row r="556" ht="15">
      <c r="AB556" s="123">
        <v>53144</v>
      </c>
    </row>
    <row r="557" ht="15">
      <c r="AB557" s="123">
        <v>53175</v>
      </c>
    </row>
    <row r="558" ht="15">
      <c r="AB558" s="123">
        <v>53206</v>
      </c>
    </row>
    <row r="559" ht="15">
      <c r="AB559" s="123">
        <v>53236</v>
      </c>
    </row>
    <row r="560" ht="15">
      <c r="AB560" s="123">
        <v>53267</v>
      </c>
    </row>
    <row r="561" ht="15">
      <c r="AB561" s="123">
        <v>53297</v>
      </c>
    </row>
    <row r="562" ht="15">
      <c r="AB562" s="123">
        <v>53328</v>
      </c>
    </row>
    <row r="563" ht="15">
      <c r="AB563" s="123">
        <v>53359</v>
      </c>
    </row>
    <row r="564" ht="15">
      <c r="AB564" s="123">
        <v>53387</v>
      </c>
    </row>
    <row r="565" ht="15">
      <c r="AB565" s="123">
        <v>53418</v>
      </c>
    </row>
    <row r="566" ht="15">
      <c r="AB566" s="123">
        <v>53448</v>
      </c>
    </row>
    <row r="567" ht="15">
      <c r="AB567" s="123">
        <v>53479</v>
      </c>
    </row>
    <row r="568" ht="15">
      <c r="AB568" s="123">
        <v>53509</v>
      </c>
    </row>
    <row r="569" ht="15">
      <c r="AB569" s="123">
        <v>53540</v>
      </c>
    </row>
    <row r="570" ht="15">
      <c r="AB570" s="123">
        <v>53571</v>
      </c>
    </row>
    <row r="571" ht="15">
      <c r="AB571" s="123">
        <v>53601</v>
      </c>
    </row>
    <row r="572" ht="15">
      <c r="AB572" s="123">
        <v>53632</v>
      </c>
    </row>
    <row r="573" ht="15">
      <c r="AB573" s="123">
        <v>53662</v>
      </c>
    </row>
    <row r="574" ht="15">
      <c r="AB574" s="123">
        <v>53693</v>
      </c>
    </row>
    <row r="575" ht="15">
      <c r="AB575" s="123">
        <v>53724</v>
      </c>
    </row>
    <row r="576" ht="15">
      <c r="AB576" s="123">
        <v>53752</v>
      </c>
    </row>
    <row r="577" ht="15">
      <c r="AB577" s="123">
        <v>53783</v>
      </c>
    </row>
    <row r="578" ht="15">
      <c r="AB578" s="123">
        <v>53813</v>
      </c>
    </row>
    <row r="579" ht="15">
      <c r="AB579" s="123">
        <v>53844</v>
      </c>
    </row>
    <row r="580" ht="15">
      <c r="AB580" s="123">
        <v>53874</v>
      </c>
    </row>
    <row r="581" ht="15">
      <c r="AB581" s="123">
        <v>53905</v>
      </c>
    </row>
    <row r="582" ht="15">
      <c r="AB582" s="123">
        <v>53936</v>
      </c>
    </row>
    <row r="583" ht="15">
      <c r="AB583" s="123">
        <v>53966</v>
      </c>
    </row>
    <row r="584" ht="15">
      <c r="AB584" s="123">
        <v>53997</v>
      </c>
    </row>
    <row r="585" ht="15">
      <c r="AB585" s="123">
        <v>54027</v>
      </c>
    </row>
    <row r="586" ht="15">
      <c r="AB586" s="123">
        <v>54058</v>
      </c>
    </row>
    <row r="587" ht="15">
      <c r="AB587" s="123">
        <v>54089</v>
      </c>
    </row>
    <row r="588" ht="15">
      <c r="AB588" s="123">
        <v>54118</v>
      </c>
    </row>
    <row r="589" ht="15">
      <c r="AB589" s="123">
        <v>54149</v>
      </c>
    </row>
    <row r="590" ht="15">
      <c r="AB590" s="123">
        <v>54179</v>
      </c>
    </row>
    <row r="591" ht="15">
      <c r="AB591" s="123">
        <v>54210</v>
      </c>
    </row>
    <row r="592" ht="15">
      <c r="AB592" s="123">
        <v>54240</v>
      </c>
    </row>
    <row r="593" ht="15">
      <c r="AB593" s="123">
        <v>54271</v>
      </c>
    </row>
    <row r="594" ht="15">
      <c r="AB594" s="123">
        <v>54302</v>
      </c>
    </row>
    <row r="595" ht="15">
      <c r="AB595" s="123">
        <v>54332</v>
      </c>
    </row>
    <row r="596" ht="15">
      <c r="AB596" s="123">
        <v>54363</v>
      </c>
    </row>
    <row r="597" ht="15">
      <c r="AB597" s="123">
        <v>54393</v>
      </c>
    </row>
    <row r="598" ht="15">
      <c r="AB598" s="123">
        <v>54424</v>
      </c>
    </row>
    <row r="599" ht="15">
      <c r="AB599" s="123">
        <v>54455</v>
      </c>
    </row>
    <row r="600" ht="15">
      <c r="AB600" s="123">
        <v>54483</v>
      </c>
    </row>
    <row r="601" ht="15">
      <c r="AB601" s="123">
        <v>54514</v>
      </c>
    </row>
    <row r="602" ht="15">
      <c r="AB602" s="123">
        <v>54544</v>
      </c>
    </row>
    <row r="603" ht="15">
      <c r="AB603" s="123">
        <v>54575</v>
      </c>
    </row>
    <row r="604" ht="15">
      <c r="AB604" s="123">
        <v>54605</v>
      </c>
    </row>
    <row r="605" ht="15">
      <c r="AB605" s="123">
        <v>54636</v>
      </c>
    </row>
    <row r="606" ht="15">
      <c r="AB606" s="123">
        <v>54667</v>
      </c>
    </row>
    <row r="607" ht="15">
      <c r="AB607" s="123">
        <v>54697</v>
      </c>
    </row>
    <row r="608" ht="15">
      <c r="AB608" s="123">
        <v>54728</v>
      </c>
    </row>
    <row r="609" ht="15">
      <c r="AB609" s="123">
        <v>54758</v>
      </c>
    </row>
    <row r="610" ht="15">
      <c r="AB610" s="123">
        <v>54789</v>
      </c>
    </row>
    <row r="611" ht="15">
      <c r="AB611" s="125"/>
    </row>
    <row r="612" ht="15">
      <c r="AB612" s="125"/>
    </row>
    <row r="613" ht="15">
      <c r="AB613" s="125"/>
    </row>
    <row r="614" ht="15">
      <c r="AB614" s="125"/>
    </row>
    <row r="615" ht="15">
      <c r="AB615" s="125"/>
    </row>
    <row r="616" ht="15">
      <c r="AB616" s="125"/>
    </row>
    <row r="617" ht="15">
      <c r="AB617" s="125"/>
    </row>
    <row r="618" ht="15">
      <c r="AB618" s="125"/>
    </row>
    <row r="619" ht="15">
      <c r="AB619" s="125"/>
    </row>
    <row r="620" ht="15">
      <c r="AB620" s="125"/>
    </row>
    <row r="621" ht="15">
      <c r="AB621" s="125"/>
    </row>
    <row r="622" ht="15">
      <c r="AB622" s="125"/>
    </row>
    <row r="623" ht="15">
      <c r="AB623" s="125"/>
    </row>
    <row r="624" ht="15">
      <c r="AB624" s="125"/>
    </row>
    <row r="625" ht="15">
      <c r="AB625" s="125"/>
    </row>
    <row r="626" ht="15">
      <c r="AB626" s="125"/>
    </row>
    <row r="627" ht="15">
      <c r="AB627" s="125"/>
    </row>
    <row r="628" ht="15">
      <c r="AB628" s="125"/>
    </row>
    <row r="629" ht="15">
      <c r="AB629" s="125"/>
    </row>
    <row r="630" ht="15">
      <c r="AB630" s="125"/>
    </row>
    <row r="631" ht="15">
      <c r="AB631" s="125"/>
    </row>
    <row r="632" ht="15">
      <c r="AB632" s="125"/>
    </row>
    <row r="633" ht="15">
      <c r="AB633" s="125"/>
    </row>
    <row r="634" ht="15">
      <c r="AB634" s="125"/>
    </row>
    <row r="635" ht="15">
      <c r="AB635" s="125"/>
    </row>
    <row r="636" ht="15">
      <c r="AB636" s="125"/>
    </row>
    <row r="637" ht="15">
      <c r="AB637" s="125"/>
    </row>
    <row r="638" ht="15">
      <c r="AB638" s="125"/>
    </row>
    <row r="639" ht="15">
      <c r="AB639" s="125"/>
    </row>
    <row r="640" ht="15">
      <c r="AB640" s="125"/>
    </row>
    <row r="641" ht="15">
      <c r="AB641" s="125"/>
    </row>
    <row r="642" ht="15">
      <c r="AB642" s="125"/>
    </row>
    <row r="643" ht="15">
      <c r="AB643" s="125"/>
    </row>
    <row r="644" ht="15">
      <c r="AB644" s="125"/>
    </row>
    <row r="645" ht="15">
      <c r="AB645" s="125"/>
    </row>
    <row r="646" ht="15">
      <c r="AB646" s="125"/>
    </row>
    <row r="647" ht="15">
      <c r="AB647" s="125"/>
    </row>
    <row r="648" ht="15">
      <c r="AB648" s="125"/>
    </row>
    <row r="649" ht="15">
      <c r="AB649" s="125"/>
    </row>
    <row r="650" ht="15">
      <c r="AB650" s="125"/>
    </row>
    <row r="651" ht="15">
      <c r="AB651" s="125"/>
    </row>
    <row r="652" ht="15">
      <c r="AB652" s="125"/>
    </row>
    <row r="653" ht="15">
      <c r="AB653" s="125"/>
    </row>
    <row r="654" ht="15">
      <c r="AB654" s="125"/>
    </row>
    <row r="655" ht="15">
      <c r="AB655" s="125"/>
    </row>
    <row r="656" ht="15">
      <c r="AB656" s="125"/>
    </row>
    <row r="657" ht="15">
      <c r="AB657" s="125"/>
    </row>
    <row r="658" ht="15">
      <c r="AB658" s="125"/>
    </row>
    <row r="659" ht="15">
      <c r="AB659" s="125"/>
    </row>
    <row r="660" ht="15">
      <c r="AB660" s="125"/>
    </row>
    <row r="661" ht="15">
      <c r="AB661" s="125"/>
    </row>
    <row r="662" ht="15">
      <c r="AB662" s="125"/>
    </row>
    <row r="663" ht="15">
      <c r="AB663" s="125"/>
    </row>
    <row r="664" ht="15">
      <c r="AB664" s="125"/>
    </row>
    <row r="665" ht="15">
      <c r="AB665" s="125"/>
    </row>
    <row r="666" ht="15">
      <c r="AB666" s="125"/>
    </row>
    <row r="667" ht="15">
      <c r="AB667" s="125"/>
    </row>
    <row r="668" ht="15">
      <c r="AB668" s="125"/>
    </row>
    <row r="669" ht="15">
      <c r="AB669" s="125"/>
    </row>
    <row r="670" ht="15">
      <c r="AB670" s="125"/>
    </row>
    <row r="671" ht="15">
      <c r="AB671" s="125"/>
    </row>
    <row r="672" ht="15">
      <c r="AB672" s="125"/>
    </row>
    <row r="673" ht="15">
      <c r="AB673" s="125"/>
    </row>
    <row r="674" ht="15">
      <c r="AB674" s="125"/>
    </row>
    <row r="675" ht="15">
      <c r="AB675" s="125"/>
    </row>
    <row r="676" ht="15">
      <c r="AB676" s="125"/>
    </row>
    <row r="677" ht="15">
      <c r="AB677" s="125"/>
    </row>
    <row r="678" ht="15">
      <c r="AB678" s="125"/>
    </row>
    <row r="679" ht="15">
      <c r="AB679" s="125"/>
    </row>
    <row r="680" ht="15">
      <c r="AB680" s="125"/>
    </row>
    <row r="681" ht="15">
      <c r="AB681" s="125"/>
    </row>
    <row r="682" ht="15">
      <c r="AB682" s="125"/>
    </row>
    <row r="683" ht="15">
      <c r="AB683" s="125"/>
    </row>
    <row r="684" ht="15">
      <c r="AB684" s="125"/>
    </row>
    <row r="685" ht="15">
      <c r="AB685" s="125"/>
    </row>
    <row r="686" ht="15">
      <c r="AB686" s="125"/>
    </row>
    <row r="687" ht="15">
      <c r="AB687" s="125"/>
    </row>
    <row r="688" ht="15">
      <c r="AB688" s="125"/>
    </row>
    <row r="689" ht="15">
      <c r="AB689" s="125"/>
    </row>
    <row r="690" ht="15">
      <c r="AB690" s="125"/>
    </row>
    <row r="691" ht="15">
      <c r="AB691" s="125"/>
    </row>
    <row r="692" ht="15">
      <c r="AB692" s="125"/>
    </row>
    <row r="693" ht="15">
      <c r="AB693" s="125"/>
    </row>
    <row r="694" ht="15">
      <c r="AB694" s="125"/>
    </row>
    <row r="695" ht="15">
      <c r="AB695" s="125"/>
    </row>
    <row r="696" ht="15">
      <c r="AB696" s="125"/>
    </row>
    <row r="697" ht="15">
      <c r="AB697" s="125"/>
    </row>
    <row r="698" ht="15">
      <c r="AB698" s="125"/>
    </row>
    <row r="699" ht="15">
      <c r="AB699" s="125"/>
    </row>
    <row r="700" ht="15">
      <c r="AB700" s="125"/>
    </row>
    <row r="701" ht="15">
      <c r="AB701" s="125"/>
    </row>
    <row r="702" ht="15">
      <c r="AB702" s="125"/>
    </row>
    <row r="703" ht="15">
      <c r="AB703" s="125"/>
    </row>
    <row r="704" ht="15">
      <c r="AB704" s="125"/>
    </row>
    <row r="705" ht="15">
      <c r="AB705" s="125"/>
    </row>
    <row r="706" ht="15">
      <c r="AB706" s="125"/>
    </row>
    <row r="707" ht="15">
      <c r="AB707" s="125"/>
    </row>
    <row r="708" ht="15">
      <c r="AB708" s="125"/>
    </row>
    <row r="709" ht="15">
      <c r="AB709" s="125"/>
    </row>
    <row r="710" ht="15">
      <c r="AB710" s="125"/>
    </row>
    <row r="711" ht="15">
      <c r="AB711" s="125"/>
    </row>
    <row r="712" ht="15">
      <c r="AB712" s="125"/>
    </row>
    <row r="713" ht="15">
      <c r="AB713" s="125"/>
    </row>
    <row r="714" ht="15">
      <c r="AB714" s="125"/>
    </row>
    <row r="715" ht="15">
      <c r="AB715" s="125"/>
    </row>
    <row r="716" ht="15">
      <c r="AB716" s="125"/>
    </row>
    <row r="717" ht="15">
      <c r="AB717" s="125"/>
    </row>
    <row r="718" ht="15">
      <c r="AB718" s="125"/>
    </row>
    <row r="719" ht="15">
      <c r="AB719" s="125"/>
    </row>
    <row r="720" ht="15">
      <c r="AB720" s="125"/>
    </row>
    <row r="721" ht="15">
      <c r="AB721" s="125"/>
    </row>
    <row r="722" ht="15">
      <c r="AB722" s="125"/>
    </row>
    <row r="723" ht="15">
      <c r="AB723" s="125"/>
    </row>
    <row r="724" ht="15">
      <c r="AB724" s="125"/>
    </row>
    <row r="725" ht="15">
      <c r="AB725" s="125"/>
    </row>
    <row r="726" ht="15">
      <c r="AB726" s="125"/>
    </row>
    <row r="727" ht="15">
      <c r="AB727" s="125"/>
    </row>
    <row r="728" ht="15">
      <c r="AB728" s="125"/>
    </row>
    <row r="729" ht="15">
      <c r="AB729" s="125"/>
    </row>
    <row r="730" ht="15">
      <c r="AB730" s="125"/>
    </row>
    <row r="731" ht="15">
      <c r="AB731" s="125"/>
    </row>
    <row r="732" ht="15">
      <c r="AB732" s="125"/>
    </row>
    <row r="733" ht="15">
      <c r="AB733" s="125"/>
    </row>
    <row r="734" ht="15">
      <c r="AB734" s="125"/>
    </row>
    <row r="735" ht="15">
      <c r="AB735" s="125"/>
    </row>
    <row r="736" ht="15">
      <c r="AB736" s="125"/>
    </row>
    <row r="737" ht="15">
      <c r="AB737" s="125"/>
    </row>
    <row r="738" ht="15">
      <c r="AB738" s="125"/>
    </row>
    <row r="739" ht="15">
      <c r="AB739" s="125"/>
    </row>
    <row r="740" ht="15">
      <c r="AB740" s="125"/>
    </row>
    <row r="741" ht="15">
      <c r="AB741" s="125"/>
    </row>
    <row r="742" ht="15">
      <c r="AB742" s="125"/>
    </row>
    <row r="743" ht="15">
      <c r="AB743" s="125"/>
    </row>
    <row r="744" ht="15">
      <c r="AB744" s="125"/>
    </row>
    <row r="745" ht="15">
      <c r="AB745" s="125"/>
    </row>
    <row r="746" ht="15">
      <c r="AB746" s="125"/>
    </row>
    <row r="747" ht="15">
      <c r="AB747" s="125"/>
    </row>
    <row r="748" ht="15">
      <c r="AB748" s="125"/>
    </row>
    <row r="749" ht="15">
      <c r="AB749" s="125"/>
    </row>
    <row r="750" ht="15">
      <c r="AB750" s="125"/>
    </row>
    <row r="751" ht="15">
      <c r="AB751" s="125"/>
    </row>
    <row r="752" ht="15">
      <c r="AB752" s="125"/>
    </row>
    <row r="753" ht="15">
      <c r="AB753" s="125"/>
    </row>
    <row r="754" ht="15">
      <c r="AB754" s="125"/>
    </row>
    <row r="755" ht="15">
      <c r="AB755" s="125"/>
    </row>
    <row r="756" ht="15">
      <c r="AB756" s="125"/>
    </row>
    <row r="757" ht="15">
      <c r="AB757" s="125"/>
    </row>
    <row r="758" ht="15">
      <c r="AB758" s="125"/>
    </row>
    <row r="759" ht="15">
      <c r="AB759" s="125"/>
    </row>
    <row r="760" ht="15">
      <c r="AB760" s="125"/>
    </row>
    <row r="761" ht="15">
      <c r="AB761" s="125"/>
    </row>
    <row r="762" ht="15">
      <c r="AB762" s="125"/>
    </row>
    <row r="763" ht="15">
      <c r="AB763" s="125"/>
    </row>
    <row r="764" ht="15">
      <c r="AB764" s="125"/>
    </row>
    <row r="765" ht="15">
      <c r="AB765" s="125"/>
    </row>
    <row r="766" ht="15">
      <c r="AB766" s="125"/>
    </row>
    <row r="767" ht="15">
      <c r="AB767" s="125"/>
    </row>
    <row r="768" ht="15">
      <c r="AB768" s="125"/>
    </row>
    <row r="769" ht="15">
      <c r="AB769" s="125"/>
    </row>
    <row r="770" ht="15">
      <c r="AB770" s="125"/>
    </row>
    <row r="771" ht="15">
      <c r="AB771" s="125"/>
    </row>
    <row r="772" ht="15">
      <c r="AB772" s="125"/>
    </row>
    <row r="773" ht="15">
      <c r="AB773" s="125"/>
    </row>
    <row r="774" ht="15">
      <c r="AB774" s="125"/>
    </row>
    <row r="775" ht="15">
      <c r="AB775" s="125"/>
    </row>
    <row r="776" ht="15">
      <c r="AB776" s="125"/>
    </row>
    <row r="777" ht="15">
      <c r="AB777" s="125"/>
    </row>
    <row r="778" ht="15">
      <c r="AB778" s="125"/>
    </row>
    <row r="779" ht="15">
      <c r="AB779" s="125"/>
    </row>
    <row r="780" ht="15">
      <c r="AB780" s="125"/>
    </row>
    <row r="781" ht="15">
      <c r="AB781" s="125"/>
    </row>
    <row r="782" ht="15">
      <c r="AB782" s="125"/>
    </row>
    <row r="783" ht="15">
      <c r="AB783" s="125"/>
    </row>
    <row r="784" ht="15">
      <c r="AB784" s="125"/>
    </row>
    <row r="785" ht="15">
      <c r="AB785" s="125"/>
    </row>
    <row r="786" ht="15">
      <c r="AB786" s="125"/>
    </row>
    <row r="787" ht="15">
      <c r="AB787" s="125"/>
    </row>
    <row r="788" ht="15">
      <c r="AB788" s="125"/>
    </row>
    <row r="789" ht="15">
      <c r="AB789" s="125"/>
    </row>
    <row r="790" ht="15">
      <c r="AB790" s="125"/>
    </row>
    <row r="791" ht="15">
      <c r="AB791" s="125"/>
    </row>
    <row r="792" ht="15">
      <c r="AB792" s="125"/>
    </row>
    <row r="793" ht="15">
      <c r="AB793" s="125"/>
    </row>
    <row r="794" ht="15">
      <c r="AB794" s="125"/>
    </row>
    <row r="795" ht="15">
      <c r="AB795" s="125"/>
    </row>
    <row r="796" ht="15">
      <c r="AB796" s="125"/>
    </row>
    <row r="797" ht="15">
      <c r="AB797" s="125"/>
    </row>
    <row r="798" ht="15">
      <c r="AB798" s="125"/>
    </row>
    <row r="799" ht="15">
      <c r="AB799" s="125"/>
    </row>
    <row r="800" ht="15">
      <c r="AB800" s="125"/>
    </row>
    <row r="801" ht="15">
      <c r="AB801" s="125"/>
    </row>
    <row r="802" ht="15">
      <c r="AB802" s="125"/>
    </row>
    <row r="803" ht="15">
      <c r="AB803" s="125"/>
    </row>
    <row r="804" ht="15">
      <c r="AB804" s="125"/>
    </row>
    <row r="805" ht="15">
      <c r="AB805" s="125"/>
    </row>
    <row r="806" ht="15">
      <c r="AB806" s="125"/>
    </row>
    <row r="807" ht="15">
      <c r="AB807" s="125"/>
    </row>
    <row r="808" ht="15">
      <c r="AB808" s="125"/>
    </row>
    <row r="809" ht="15">
      <c r="AB809" s="125"/>
    </row>
    <row r="810" ht="15">
      <c r="AB810" s="125"/>
    </row>
    <row r="811" ht="15">
      <c r="AB811" s="125"/>
    </row>
    <row r="812" ht="15">
      <c r="AB812" s="125"/>
    </row>
    <row r="813" ht="15">
      <c r="AB813" s="125"/>
    </row>
    <row r="814" ht="15">
      <c r="AB814" s="125"/>
    </row>
    <row r="815" ht="15">
      <c r="AB815" s="125"/>
    </row>
    <row r="816" ht="15">
      <c r="AB816" s="125"/>
    </row>
    <row r="817" ht="15">
      <c r="AB817" s="125"/>
    </row>
    <row r="818" ht="15">
      <c r="AB818" s="125"/>
    </row>
    <row r="819" ht="15">
      <c r="AB819" s="125"/>
    </row>
    <row r="820" ht="15">
      <c r="AB820" s="125"/>
    </row>
    <row r="821" ht="15">
      <c r="AB821" s="125"/>
    </row>
    <row r="822" ht="15">
      <c r="AB822" s="125"/>
    </row>
    <row r="823" ht="15">
      <c r="AB823" s="125"/>
    </row>
    <row r="824" ht="15">
      <c r="AB824" s="125"/>
    </row>
    <row r="825" ht="15">
      <c r="AB825" s="125"/>
    </row>
    <row r="826" ht="15">
      <c r="AB826" s="125"/>
    </row>
    <row r="827" ht="15">
      <c r="AB827" s="125"/>
    </row>
    <row r="828" ht="15">
      <c r="AB828" s="125"/>
    </row>
    <row r="829" ht="15">
      <c r="AB829" s="125"/>
    </row>
    <row r="830" ht="15">
      <c r="AB830" s="125"/>
    </row>
    <row r="831" ht="15">
      <c r="AB831" s="125"/>
    </row>
    <row r="832" ht="15">
      <c r="AB832" s="125"/>
    </row>
    <row r="833" ht="15">
      <c r="AB833" s="125"/>
    </row>
    <row r="834" ht="15">
      <c r="AB834" s="125"/>
    </row>
    <row r="835" ht="15">
      <c r="AB835" s="125"/>
    </row>
    <row r="836" ht="15">
      <c r="AB836" s="125"/>
    </row>
    <row r="837" ht="15">
      <c r="AB837" s="125"/>
    </row>
    <row r="838" ht="15">
      <c r="AB838" s="125"/>
    </row>
    <row r="839" ht="15">
      <c r="AB839" s="125"/>
    </row>
    <row r="840" ht="15">
      <c r="AB840" s="125"/>
    </row>
    <row r="841" ht="15">
      <c r="AB841" s="125"/>
    </row>
    <row r="842" ht="15">
      <c r="AB842" s="125"/>
    </row>
    <row r="843" ht="15">
      <c r="AB843" s="125"/>
    </row>
    <row r="844" ht="15">
      <c r="AB844" s="125"/>
    </row>
    <row r="845" ht="15">
      <c r="AB845" s="125"/>
    </row>
    <row r="846" ht="15">
      <c r="AB846" s="125"/>
    </row>
    <row r="847" ht="15">
      <c r="AB847" s="125"/>
    </row>
    <row r="848" ht="15">
      <c r="AB848" s="125"/>
    </row>
    <row r="849" ht="15">
      <c r="AB849" s="125"/>
    </row>
    <row r="850" ht="15">
      <c r="AB850" s="125"/>
    </row>
    <row r="851" ht="15">
      <c r="AB851" s="125"/>
    </row>
    <row r="852" ht="15">
      <c r="AB852" s="125"/>
    </row>
    <row r="853" ht="15">
      <c r="AB853" s="125"/>
    </row>
    <row r="854" ht="15">
      <c r="AB854" s="125"/>
    </row>
    <row r="855" ht="15">
      <c r="AB855" s="125"/>
    </row>
    <row r="856" ht="15">
      <c r="AB856" s="125"/>
    </row>
    <row r="857" ht="15">
      <c r="AB857" s="125"/>
    </row>
    <row r="858" ht="15">
      <c r="AB858" s="125"/>
    </row>
    <row r="859" ht="15">
      <c r="AB859" s="125"/>
    </row>
    <row r="860" ht="15">
      <c r="AB860" s="125"/>
    </row>
    <row r="861" ht="15">
      <c r="AB861" s="125"/>
    </row>
    <row r="862" ht="15">
      <c r="AB862" s="125"/>
    </row>
    <row r="863" ht="15">
      <c r="AB863" s="125"/>
    </row>
    <row r="864" ht="15">
      <c r="AB864" s="125"/>
    </row>
    <row r="865" ht="15">
      <c r="AB865" s="125"/>
    </row>
    <row r="866" ht="15">
      <c r="AB866" s="125"/>
    </row>
    <row r="867" ht="15">
      <c r="AB867" s="125"/>
    </row>
    <row r="868" ht="15">
      <c r="AB868" s="125"/>
    </row>
    <row r="869" ht="15">
      <c r="AB869" s="125"/>
    </row>
    <row r="870" ht="15">
      <c r="AB870" s="125"/>
    </row>
    <row r="871" ht="15">
      <c r="AB871" s="125"/>
    </row>
    <row r="872" ht="15">
      <c r="AB872" s="125"/>
    </row>
    <row r="873" ht="15">
      <c r="AB873" s="125"/>
    </row>
    <row r="874" ht="15">
      <c r="AB874" s="125"/>
    </row>
    <row r="875" ht="15">
      <c r="AB875" s="125"/>
    </row>
    <row r="876" ht="15">
      <c r="AB876" s="125"/>
    </row>
    <row r="877" ht="15">
      <c r="AB877" s="125"/>
    </row>
    <row r="878" ht="15">
      <c r="AB878" s="125"/>
    </row>
    <row r="879" ht="15">
      <c r="AB879" s="125"/>
    </row>
    <row r="880" ht="15">
      <c r="AB880" s="125"/>
    </row>
    <row r="881" ht="15">
      <c r="AB881" s="125"/>
    </row>
    <row r="882" ht="15">
      <c r="AB882" s="125"/>
    </row>
    <row r="883" ht="15">
      <c r="AB883" s="125"/>
    </row>
    <row r="884" ht="15">
      <c r="AB884" s="125"/>
    </row>
    <row r="885" ht="15">
      <c r="AB885" s="125"/>
    </row>
    <row r="886" ht="15">
      <c r="AB886" s="125"/>
    </row>
    <row r="887" ht="15">
      <c r="AB887" s="125"/>
    </row>
    <row r="888" ht="15">
      <c r="AB888" s="125"/>
    </row>
    <row r="889" ht="15">
      <c r="AB889" s="125"/>
    </row>
    <row r="890" ht="15">
      <c r="AB890" s="125"/>
    </row>
    <row r="891" ht="15">
      <c r="AB891" s="125"/>
    </row>
    <row r="892" ht="15">
      <c r="AB892" s="125"/>
    </row>
    <row r="893" ht="15">
      <c r="AB893" s="125"/>
    </row>
    <row r="894" ht="15">
      <c r="AB894" s="125"/>
    </row>
    <row r="895" ht="15">
      <c r="AB895" s="125"/>
    </row>
    <row r="896" ht="15">
      <c r="AB896" s="125"/>
    </row>
    <row r="897" ht="15">
      <c r="AB897" s="125"/>
    </row>
    <row r="898" ht="15">
      <c r="AB898" s="125"/>
    </row>
    <row r="899" ht="15">
      <c r="AB899" s="125"/>
    </row>
    <row r="900" ht="15">
      <c r="AB900" s="125"/>
    </row>
    <row r="901" ht="15">
      <c r="AB901" s="125"/>
    </row>
    <row r="902" ht="15">
      <c r="AB902" s="125"/>
    </row>
    <row r="903" ht="15">
      <c r="AB903" s="125"/>
    </row>
    <row r="904" ht="15">
      <c r="AB904" s="125"/>
    </row>
    <row r="905" ht="15">
      <c r="AB905" s="125"/>
    </row>
    <row r="906" ht="15">
      <c r="AB906" s="125"/>
    </row>
    <row r="907" ht="15">
      <c r="AB907" s="125"/>
    </row>
    <row r="908" ht="15">
      <c r="AB908" s="125"/>
    </row>
    <row r="909" ht="15">
      <c r="AB909" s="125"/>
    </row>
    <row r="910" ht="15">
      <c r="AB910" s="125"/>
    </row>
    <row r="911" ht="15">
      <c r="AB911" s="125"/>
    </row>
    <row r="912" ht="15">
      <c r="AB912" s="125"/>
    </row>
    <row r="913" ht="15">
      <c r="AB913" s="125"/>
    </row>
    <row r="914" ht="15">
      <c r="AB914" s="125"/>
    </row>
    <row r="915" ht="15">
      <c r="AB915" s="125"/>
    </row>
    <row r="916" ht="15">
      <c r="AB916" s="125"/>
    </row>
    <row r="917" ht="15">
      <c r="AB917" s="125"/>
    </row>
    <row r="918" ht="15">
      <c r="AB918" s="125"/>
    </row>
    <row r="919" ht="15">
      <c r="AB919" s="125"/>
    </row>
    <row r="920" ht="15">
      <c r="AB920" s="125"/>
    </row>
    <row r="921" ht="15">
      <c r="AB921" s="125"/>
    </row>
    <row r="922" ht="15">
      <c r="AB922" s="125"/>
    </row>
    <row r="923" ht="15">
      <c r="AB923" s="125"/>
    </row>
    <row r="924" ht="15">
      <c r="AB924" s="125"/>
    </row>
    <row r="925" ht="15">
      <c r="AB925" s="125"/>
    </row>
    <row r="926" ht="15">
      <c r="AB926" s="125"/>
    </row>
    <row r="927" ht="15">
      <c r="AB927" s="125"/>
    </row>
    <row r="928" ht="15">
      <c r="AB928" s="125"/>
    </row>
    <row r="929" ht="15">
      <c r="AB929" s="125"/>
    </row>
    <row r="930" ht="15">
      <c r="AB930" s="125"/>
    </row>
    <row r="931" ht="15">
      <c r="AB931" s="125"/>
    </row>
    <row r="932" ht="15">
      <c r="AB932" s="125"/>
    </row>
    <row r="933" ht="15">
      <c r="AB933" s="125"/>
    </row>
    <row r="934" ht="15">
      <c r="AB934" s="125"/>
    </row>
    <row r="935" ht="15">
      <c r="AB935" s="125"/>
    </row>
    <row r="936" ht="15">
      <c r="AB936" s="125"/>
    </row>
    <row r="937" ht="15">
      <c r="AB937" s="125"/>
    </row>
    <row r="938" ht="15">
      <c r="AB938" s="125"/>
    </row>
    <row r="939" ht="15">
      <c r="AB939" s="125"/>
    </row>
    <row r="940" ht="15">
      <c r="AB940" s="125"/>
    </row>
    <row r="941" ht="15">
      <c r="AB941" s="125"/>
    </row>
    <row r="942" ht="15">
      <c r="AB942" s="125"/>
    </row>
    <row r="943" ht="15">
      <c r="AB943" s="125"/>
    </row>
    <row r="944" ht="15">
      <c r="AB944" s="125"/>
    </row>
    <row r="945" ht="15">
      <c r="AB945" s="125"/>
    </row>
    <row r="946" ht="15">
      <c r="AB946" s="125"/>
    </row>
    <row r="947" ht="15">
      <c r="AB947" s="125"/>
    </row>
    <row r="948" ht="15">
      <c r="AB948" s="125"/>
    </row>
    <row r="949" ht="15">
      <c r="AB949" s="125"/>
    </row>
    <row r="950" ht="15">
      <c r="AB950" s="125"/>
    </row>
    <row r="951" ht="15">
      <c r="AB951" s="125"/>
    </row>
    <row r="952" ht="15">
      <c r="AB952" s="125"/>
    </row>
    <row r="953" ht="15">
      <c r="AB953" s="125"/>
    </row>
    <row r="954" ht="15">
      <c r="AB954" s="125"/>
    </row>
    <row r="955" ht="15">
      <c r="AB955" s="125"/>
    </row>
    <row r="956" ht="15">
      <c r="AB956" s="125"/>
    </row>
    <row r="957" ht="15">
      <c r="AB957" s="125"/>
    </row>
    <row r="958" ht="15">
      <c r="AB958" s="125"/>
    </row>
    <row r="959" ht="15">
      <c r="AB959" s="125"/>
    </row>
    <row r="960" ht="15">
      <c r="AB960" s="125"/>
    </row>
    <row r="961" ht="15">
      <c r="AB961" s="125"/>
    </row>
    <row r="962" ht="15">
      <c r="AB962" s="125"/>
    </row>
    <row r="963" ht="15">
      <c r="AB963" s="125"/>
    </row>
    <row r="964" ht="15">
      <c r="AB964" s="125"/>
    </row>
    <row r="965" ht="15">
      <c r="AB965" s="125"/>
    </row>
    <row r="966" ht="15">
      <c r="AB966" s="125"/>
    </row>
    <row r="967" ht="15">
      <c r="AB967" s="125"/>
    </row>
    <row r="968" ht="15">
      <c r="AB968" s="125"/>
    </row>
    <row r="969" ht="15">
      <c r="AB969" s="125"/>
    </row>
    <row r="970" ht="15">
      <c r="AB970" s="125"/>
    </row>
    <row r="971" ht="15">
      <c r="AB971" s="125"/>
    </row>
    <row r="972" ht="15">
      <c r="AB972" s="125"/>
    </row>
    <row r="973" ht="15">
      <c r="AB973" s="125"/>
    </row>
    <row r="974" ht="15">
      <c r="AB974" s="125"/>
    </row>
    <row r="975" ht="15">
      <c r="AB975" s="125"/>
    </row>
    <row r="976" ht="15">
      <c r="AB976" s="125"/>
    </row>
    <row r="977" ht="15">
      <c r="AB977" s="125"/>
    </row>
    <row r="978" ht="15">
      <c r="AB978" s="125"/>
    </row>
    <row r="979" ht="15">
      <c r="AB979" s="125"/>
    </row>
    <row r="980" ht="15">
      <c r="AB980" s="125"/>
    </row>
    <row r="981" ht="15">
      <c r="AB981" s="125"/>
    </row>
    <row r="982" ht="15">
      <c r="AB982" s="125"/>
    </row>
    <row r="983" ht="15">
      <c r="AB983" s="125"/>
    </row>
    <row r="984" ht="15">
      <c r="AB984" s="125"/>
    </row>
    <row r="985" ht="15">
      <c r="AB985" s="125"/>
    </row>
    <row r="986" ht="15">
      <c r="AB986" s="125"/>
    </row>
    <row r="987" ht="15">
      <c r="AB987" s="125"/>
    </row>
    <row r="988" ht="15">
      <c r="AB988" s="125"/>
    </row>
    <row r="989" ht="15">
      <c r="AB989" s="125"/>
    </row>
    <row r="990" ht="15">
      <c r="AB990" s="125"/>
    </row>
    <row r="991" ht="15">
      <c r="AB991" s="125"/>
    </row>
    <row r="992" ht="15">
      <c r="AB992" s="125"/>
    </row>
    <row r="993" ht="15">
      <c r="AB993" s="125"/>
    </row>
    <row r="994" ht="15">
      <c r="AB994" s="125"/>
    </row>
    <row r="995" ht="15">
      <c r="AB995" s="125"/>
    </row>
    <row r="996" ht="15">
      <c r="AB996" s="125"/>
    </row>
    <row r="997" ht="15">
      <c r="AB997" s="125"/>
    </row>
    <row r="998" ht="15">
      <c r="AB998" s="126"/>
    </row>
    <row r="999" ht="15">
      <c r="AB999" s="126"/>
    </row>
    <row r="1000" ht="15">
      <c r="AB1000" s="126"/>
    </row>
    <row r="1001" ht="15">
      <c r="AB1001" s="126"/>
    </row>
    <row r="1002" ht="15">
      <c r="AB1002" s="126"/>
    </row>
    <row r="1003" ht="15">
      <c r="AB1003" s="126"/>
    </row>
    <row r="1004" ht="15">
      <c r="AB1004" s="126"/>
    </row>
    <row r="1005" ht="15">
      <c r="AB1005" s="126"/>
    </row>
    <row r="1006" ht="15">
      <c r="AB1006" s="125"/>
    </row>
    <row r="1007" ht="15">
      <c r="AB1007" s="125"/>
    </row>
    <row r="1008" ht="15">
      <c r="AB1008" s="125"/>
    </row>
    <row r="1009" ht="15">
      <c r="AB1009" s="125"/>
    </row>
    <row r="1010" ht="15">
      <c r="AB1010" s="126"/>
    </row>
    <row r="1011" ht="15">
      <c r="AB1011" s="126"/>
    </row>
    <row r="1012" ht="15">
      <c r="AB1012" s="126"/>
    </row>
    <row r="1013" ht="15">
      <c r="AB1013" s="126"/>
    </row>
    <row r="1014" ht="15">
      <c r="AB1014" s="126"/>
    </row>
    <row r="1015" ht="15">
      <c r="AB1015" s="126"/>
    </row>
    <row r="1016" ht="15">
      <c r="AB1016" s="126"/>
    </row>
    <row r="1017" ht="15">
      <c r="AB1017" s="126"/>
    </row>
    <row r="1018" ht="15">
      <c r="AB1018" s="125"/>
    </row>
    <row r="1019" ht="15">
      <c r="AB1019" s="125"/>
    </row>
    <row r="1020" ht="15">
      <c r="AB1020" s="125"/>
    </row>
    <row r="1021" ht="15">
      <c r="AB1021" s="125"/>
    </row>
    <row r="1022" ht="15">
      <c r="AB1022" s="126"/>
    </row>
    <row r="1023" ht="15">
      <c r="AB1023" s="126"/>
    </row>
    <row r="1024" ht="15">
      <c r="AB1024" s="126"/>
    </row>
    <row r="1025" ht="15">
      <c r="AB1025" s="126"/>
    </row>
    <row r="1026" ht="15">
      <c r="AB1026" s="126"/>
    </row>
    <row r="1027" ht="15">
      <c r="AB1027" s="126"/>
    </row>
    <row r="1028" ht="15">
      <c r="AB1028" s="126"/>
    </row>
    <row r="1029" ht="15">
      <c r="AB1029" s="126"/>
    </row>
    <row r="1030" ht="15">
      <c r="AB1030" s="125"/>
    </row>
    <row r="1031" ht="15">
      <c r="AB1031" s="125"/>
    </row>
    <row r="1032" ht="15">
      <c r="AB1032" s="125"/>
    </row>
    <row r="1033" ht="15">
      <c r="AB1033" s="125"/>
    </row>
    <row r="1034" ht="15">
      <c r="AB1034" s="126"/>
    </row>
    <row r="1035" ht="15">
      <c r="AB1035" s="126"/>
    </row>
    <row r="1036" ht="15">
      <c r="AB1036" s="126"/>
    </row>
    <row r="1037" ht="15">
      <c r="AB1037" s="126"/>
    </row>
    <row r="1038" ht="15">
      <c r="AB1038" s="126"/>
    </row>
    <row r="1039" ht="15">
      <c r="AB1039" s="126"/>
    </row>
    <row r="1040" ht="15">
      <c r="AB1040" s="126"/>
    </row>
    <row r="1041" ht="15">
      <c r="AB1041" s="126"/>
    </row>
    <row r="1042" ht="15">
      <c r="AB1042" s="125"/>
    </row>
    <row r="1043" ht="15">
      <c r="AB1043" s="125"/>
    </row>
    <row r="1044" ht="15">
      <c r="AB1044" s="125"/>
    </row>
    <row r="1045" ht="15">
      <c r="AB1045" s="125"/>
    </row>
    <row r="1046" ht="15">
      <c r="AB1046" s="126"/>
    </row>
    <row r="1047" ht="15">
      <c r="AB1047" s="126"/>
    </row>
    <row r="1048" ht="15">
      <c r="AB1048" s="126"/>
    </row>
    <row r="1049" ht="15">
      <c r="AB1049" s="126"/>
    </row>
    <row r="1050" ht="15">
      <c r="AB1050" s="126"/>
    </row>
    <row r="1051" ht="15">
      <c r="AB1051" s="126"/>
    </row>
    <row r="1052" ht="15">
      <c r="AB1052" s="126"/>
    </row>
    <row r="1053" ht="15">
      <c r="AB1053" s="126"/>
    </row>
    <row r="1054" ht="15">
      <c r="AB1054" s="125"/>
    </row>
    <row r="1055" ht="15">
      <c r="AB1055" s="125"/>
    </row>
    <row r="1056" ht="15">
      <c r="AB1056" s="125"/>
    </row>
    <row r="1057" ht="15">
      <c r="AB1057" s="125"/>
    </row>
    <row r="1058" ht="15">
      <c r="AB1058" s="126"/>
    </row>
    <row r="1059" ht="15">
      <c r="AB1059" s="126"/>
    </row>
    <row r="1060" ht="15">
      <c r="AB1060" s="126"/>
    </row>
    <row r="1061" ht="15">
      <c r="AB1061" s="126"/>
    </row>
    <row r="1062" ht="15">
      <c r="AB1062" s="126"/>
    </row>
    <row r="1063" ht="15">
      <c r="AB1063" s="126"/>
    </row>
    <row r="1064" ht="15">
      <c r="AB1064" s="126"/>
    </row>
    <row r="1065" ht="15">
      <c r="AB1065" s="126"/>
    </row>
    <row r="1066" ht="15">
      <c r="AB1066" s="125"/>
    </row>
    <row r="1067" ht="15">
      <c r="AB1067" s="125"/>
    </row>
    <row r="1068" ht="15">
      <c r="AB1068" s="125"/>
    </row>
    <row r="1069" ht="15">
      <c r="AB1069" s="125"/>
    </row>
    <row r="1070" ht="15">
      <c r="AB1070" s="126"/>
    </row>
    <row r="1071" ht="15">
      <c r="AB1071" s="126"/>
    </row>
    <row r="1072" ht="15">
      <c r="AB1072" s="126"/>
    </row>
    <row r="1073" ht="15">
      <c r="AB1073" s="126"/>
    </row>
    <row r="1074" ht="15">
      <c r="AB1074" s="126"/>
    </row>
    <row r="1075" ht="15">
      <c r="AB1075" s="126"/>
    </row>
    <row r="1076" ht="15">
      <c r="AB1076" s="126"/>
    </row>
    <row r="1077" ht="15">
      <c r="AB1077" s="126"/>
    </row>
    <row r="1078" ht="15">
      <c r="AB1078" s="125"/>
    </row>
    <row r="1079" ht="15">
      <c r="AB1079" s="125"/>
    </row>
    <row r="1080" ht="15">
      <c r="AB1080" s="125"/>
    </row>
    <row r="1081" ht="15">
      <c r="AB1081" s="125"/>
    </row>
    <row r="1082" ht="15">
      <c r="AB1082" s="126"/>
    </row>
    <row r="1083" ht="15">
      <c r="AB1083" s="126"/>
    </row>
    <row r="1084" ht="15">
      <c r="AB1084" s="126"/>
    </row>
    <row r="1085" ht="15">
      <c r="AB1085" s="126"/>
    </row>
    <row r="1086" ht="15">
      <c r="AB1086" s="126"/>
    </row>
    <row r="1087" ht="15">
      <c r="AB1087" s="126"/>
    </row>
    <row r="1088" ht="15">
      <c r="AB1088" s="126"/>
    </row>
    <row r="1089" ht="15">
      <c r="AB1089" s="126"/>
    </row>
    <row r="1090" ht="15">
      <c r="AB1090" s="125"/>
    </row>
    <row r="1091" ht="15">
      <c r="AB1091" s="125"/>
    </row>
    <row r="1092" ht="15">
      <c r="AB1092" s="125"/>
    </row>
    <row r="1093" ht="15">
      <c r="AB1093" s="125"/>
    </row>
    <row r="1094" ht="15">
      <c r="AB1094" s="126"/>
    </row>
    <row r="1095" ht="15">
      <c r="AB1095" s="126"/>
    </row>
    <row r="1096" ht="15">
      <c r="AB1096" s="126"/>
    </row>
    <row r="1097" ht="15">
      <c r="AB1097" s="126"/>
    </row>
    <row r="1098" ht="15">
      <c r="AB1098" s="126"/>
    </row>
    <row r="1099" ht="15">
      <c r="AB1099" s="126"/>
    </row>
    <row r="1100" ht="15">
      <c r="AB1100" s="126"/>
    </row>
    <row r="1101" ht="15">
      <c r="AB1101" s="126"/>
    </row>
    <row r="1102" ht="15">
      <c r="AB1102" s="125"/>
    </row>
    <row r="1103" ht="15">
      <c r="AB1103" s="125"/>
    </row>
    <row r="1104" ht="15">
      <c r="AB1104" s="125"/>
    </row>
    <row r="1105" ht="15">
      <c r="AB1105" s="125"/>
    </row>
    <row r="1106" ht="15">
      <c r="AB1106" s="126"/>
    </row>
    <row r="1107" ht="15">
      <c r="AB1107" s="126"/>
    </row>
    <row r="1108" ht="15">
      <c r="AB1108" s="126"/>
    </row>
    <row r="1109" ht="15">
      <c r="AB1109" s="126"/>
    </row>
    <row r="1110" ht="15">
      <c r="AB1110" s="126"/>
    </row>
    <row r="1111" ht="15">
      <c r="AB1111" s="126"/>
    </row>
    <row r="1112" ht="15">
      <c r="AB1112" s="126"/>
    </row>
    <row r="1113" ht="15">
      <c r="AB1113" s="126"/>
    </row>
    <row r="1114" ht="15">
      <c r="AB1114" s="125"/>
    </row>
    <row r="1115" ht="15">
      <c r="AB1115" s="125"/>
    </row>
    <row r="1116" ht="15">
      <c r="AB1116" s="125"/>
    </row>
    <row r="1117" ht="15">
      <c r="AB1117" s="125"/>
    </row>
    <row r="1118" ht="15">
      <c r="AB1118" s="126"/>
    </row>
    <row r="1119" ht="15">
      <c r="AB1119" s="126"/>
    </row>
    <row r="1120" ht="15">
      <c r="AB1120" s="126"/>
    </row>
    <row r="1121" ht="15">
      <c r="AB1121" s="126"/>
    </row>
    <row r="1122" ht="15">
      <c r="AB1122" s="126"/>
    </row>
    <row r="1123" ht="15">
      <c r="AB1123" s="126"/>
    </row>
    <row r="1124" ht="15">
      <c r="AB1124" s="126"/>
    </row>
    <row r="1125" ht="15">
      <c r="AB1125" s="126"/>
    </row>
    <row r="1126" ht="15">
      <c r="AB1126" s="125"/>
    </row>
    <row r="1127" ht="15">
      <c r="AB1127" s="125"/>
    </row>
    <row r="1128" ht="15">
      <c r="AB1128" s="125"/>
    </row>
    <row r="1129" ht="15">
      <c r="AB1129" s="125"/>
    </row>
    <row r="1130" ht="15">
      <c r="AB1130" s="126"/>
    </row>
    <row r="1131" ht="15">
      <c r="AB1131" s="126"/>
    </row>
    <row r="1132" ht="15">
      <c r="AB1132" s="126"/>
    </row>
    <row r="1133" ht="15">
      <c r="AB1133" s="126"/>
    </row>
    <row r="1134" ht="15">
      <c r="AB1134" s="126"/>
    </row>
    <row r="1135" ht="15">
      <c r="AB1135" s="126"/>
    </row>
    <row r="1136" ht="15">
      <c r="AB1136" s="126"/>
    </row>
    <row r="1137" ht="15">
      <c r="AB1137" s="126"/>
    </row>
    <row r="1138" ht="15">
      <c r="AB1138" s="125"/>
    </row>
    <row r="1139" ht="15">
      <c r="AB1139" s="125"/>
    </row>
    <row r="1140" ht="15">
      <c r="AB1140" s="125"/>
    </row>
    <row r="1141" ht="15">
      <c r="AB1141" s="125"/>
    </row>
    <row r="1142" ht="15">
      <c r="AB1142" s="126"/>
    </row>
    <row r="1143" ht="15">
      <c r="AB1143" s="126"/>
    </row>
    <row r="1144" ht="15">
      <c r="AB1144" s="126"/>
    </row>
    <row r="1145" ht="15">
      <c r="AB1145" s="126"/>
    </row>
    <row r="1146" ht="15">
      <c r="AB1146" s="126"/>
    </row>
    <row r="1147" ht="15">
      <c r="AB1147" s="126"/>
    </row>
    <row r="1148" ht="15">
      <c r="AB1148" s="126"/>
    </row>
    <row r="1149" ht="15">
      <c r="AB1149" s="126"/>
    </row>
    <row r="1150" ht="15">
      <c r="AB1150" s="125"/>
    </row>
    <row r="1151" ht="15">
      <c r="AB1151" s="125"/>
    </row>
    <row r="1152" ht="15">
      <c r="AB1152" s="125"/>
    </row>
    <row r="1153" ht="15">
      <c r="AB1153" s="125"/>
    </row>
    <row r="1154" ht="15">
      <c r="AB1154" s="126"/>
    </row>
    <row r="1155" ht="15">
      <c r="AB1155" s="126"/>
    </row>
    <row r="1156" ht="15">
      <c r="AB1156" s="126"/>
    </row>
    <row r="1157" ht="15">
      <c r="AB1157" s="126"/>
    </row>
    <row r="1158" ht="15">
      <c r="AB1158" s="126"/>
    </row>
    <row r="1159" ht="15">
      <c r="AB1159" s="126"/>
    </row>
    <row r="1160" ht="15">
      <c r="AB1160" s="126"/>
    </row>
    <row r="1161" ht="15">
      <c r="AB1161" s="126"/>
    </row>
    <row r="1162" ht="15">
      <c r="AB1162" s="125"/>
    </row>
    <row r="1163" ht="15">
      <c r="AB1163" s="125"/>
    </row>
    <row r="1164" ht="15">
      <c r="AB1164" s="125"/>
    </row>
    <row r="1165" ht="15">
      <c r="AB1165" s="125"/>
    </row>
    <row r="1166" ht="15">
      <c r="AB1166" s="126"/>
    </row>
    <row r="1167" ht="15">
      <c r="AB1167" s="126"/>
    </row>
    <row r="1168" ht="15">
      <c r="AB1168" s="126"/>
    </row>
    <row r="1169" ht="15">
      <c r="AB1169" s="126"/>
    </row>
    <row r="1170" ht="15">
      <c r="AB1170" s="126"/>
    </row>
    <row r="1171" ht="15">
      <c r="AB1171" s="126"/>
    </row>
    <row r="1172" ht="15">
      <c r="AB1172" s="126"/>
    </row>
    <row r="1173" ht="15">
      <c r="AB1173" s="126"/>
    </row>
    <row r="1174" ht="15">
      <c r="AB1174" s="125"/>
    </row>
    <row r="1175" ht="15">
      <c r="AB1175" s="125"/>
    </row>
    <row r="1176" ht="15">
      <c r="AB1176" s="125"/>
    </row>
    <row r="1177" ht="15">
      <c r="AB1177" s="125"/>
    </row>
    <row r="1178" ht="15">
      <c r="AB1178" s="126"/>
    </row>
    <row r="1179" ht="15">
      <c r="AB1179" s="126"/>
    </row>
    <row r="1180" ht="15">
      <c r="AB1180" s="126"/>
    </row>
    <row r="1181" ht="15">
      <c r="AB1181" s="126"/>
    </row>
    <row r="1182" ht="15">
      <c r="AB1182" s="126"/>
    </row>
    <row r="1183" ht="15">
      <c r="AB1183" s="126"/>
    </row>
    <row r="1184" ht="15">
      <c r="AB1184" s="126"/>
    </row>
    <row r="1185" ht="15">
      <c r="AB1185" s="126"/>
    </row>
    <row r="1186" ht="15">
      <c r="AB1186" s="125"/>
    </row>
    <row r="1187" ht="15">
      <c r="AB1187" s="125"/>
    </row>
    <row r="1188" ht="15">
      <c r="AB1188" s="125"/>
    </row>
    <row r="1189" ht="15">
      <c r="AB1189" s="125"/>
    </row>
    <row r="1190" ht="15">
      <c r="AB1190" s="126"/>
    </row>
    <row r="1191" ht="15">
      <c r="AB1191" s="126"/>
    </row>
    <row r="1192" ht="15">
      <c r="AB1192" s="126"/>
    </row>
    <row r="1193" ht="15">
      <c r="AB1193" s="126"/>
    </row>
    <row r="1194" ht="15">
      <c r="AB1194" s="126"/>
    </row>
    <row r="1195" ht="15">
      <c r="AB1195" s="126"/>
    </row>
    <row r="1196" ht="15">
      <c r="AB1196" s="126"/>
    </row>
    <row r="1197" ht="15">
      <c r="AB1197" s="126"/>
    </row>
    <row r="1198" ht="15">
      <c r="AB1198" s="125"/>
    </row>
    <row r="1199" ht="15">
      <c r="AB1199" s="125"/>
    </row>
    <row r="1200" ht="15">
      <c r="AB1200" s="125"/>
    </row>
    <row r="1201" ht="15">
      <c r="AB1201" s="125"/>
    </row>
    <row r="1202" ht="15">
      <c r="AB1202" s="126"/>
    </row>
    <row r="1203" ht="15">
      <c r="AB1203" s="126"/>
    </row>
    <row r="1204" ht="15">
      <c r="AB1204" s="126"/>
    </row>
    <row r="1205" ht="15">
      <c r="AB1205" s="126"/>
    </row>
    <row r="1206" ht="15">
      <c r="AB1206" s="126"/>
    </row>
    <row r="1207" ht="15">
      <c r="AB1207" s="126"/>
    </row>
    <row r="1208" ht="15">
      <c r="AB1208" s="126"/>
    </row>
    <row r="1209" ht="15">
      <c r="AB1209" s="126"/>
    </row>
    <row r="1210" ht="15">
      <c r="AB1210" s="125"/>
    </row>
    <row r="1211" ht="15">
      <c r="AB1211" s="125"/>
    </row>
    <row r="1212" ht="15">
      <c r="AB1212" s="125"/>
    </row>
    <row r="1213" ht="15">
      <c r="AB1213" s="125"/>
    </row>
    <row r="1214" ht="15">
      <c r="AB1214" s="126"/>
    </row>
    <row r="1215" ht="15">
      <c r="AB1215" s="126"/>
    </row>
    <row r="1216" ht="15">
      <c r="AB1216" s="126"/>
    </row>
    <row r="1217" ht="15">
      <c r="AB1217" s="126"/>
    </row>
    <row r="1218" ht="15">
      <c r="AB1218" s="126"/>
    </row>
    <row r="1219" ht="15">
      <c r="AB1219" s="126"/>
    </row>
    <row r="1220" ht="15">
      <c r="AB1220" s="126"/>
    </row>
    <row r="1221" ht="15">
      <c r="AB1221" s="126"/>
    </row>
    <row r="1222" ht="15">
      <c r="AB1222" s="125"/>
    </row>
    <row r="1223" ht="15">
      <c r="AB1223" s="125"/>
    </row>
    <row r="1224" ht="15">
      <c r="AB1224" s="125"/>
    </row>
    <row r="1225" ht="15">
      <c r="AB1225" s="125"/>
    </row>
    <row r="1226" ht="15">
      <c r="AB1226" s="126"/>
    </row>
    <row r="1227" ht="15">
      <c r="AB1227" s="126"/>
    </row>
    <row r="1228" ht="15">
      <c r="AB1228" s="126"/>
    </row>
    <row r="1229" ht="15">
      <c r="AB1229" s="126"/>
    </row>
    <row r="1230" ht="15">
      <c r="AB1230" s="126"/>
    </row>
    <row r="1231" ht="15">
      <c r="AB1231" s="126"/>
    </row>
    <row r="1232" ht="15">
      <c r="AB1232" s="126"/>
    </row>
    <row r="1233" ht="15">
      <c r="AB1233" s="126"/>
    </row>
    <row r="1234" ht="15">
      <c r="AB1234" s="125"/>
    </row>
    <row r="1235" ht="15">
      <c r="AB1235" s="125"/>
    </row>
    <row r="1236" ht="15">
      <c r="AB1236" s="125"/>
    </row>
    <row r="1237" ht="15">
      <c r="AB1237" s="125"/>
    </row>
    <row r="1238" ht="15">
      <c r="AB1238" s="126"/>
    </row>
    <row r="1239" ht="15">
      <c r="AB1239" s="126"/>
    </row>
    <row r="1240" ht="15">
      <c r="AB1240" s="126"/>
    </row>
    <row r="1241" ht="15">
      <c r="AB1241" s="126"/>
    </row>
    <row r="1242" ht="15">
      <c r="AB1242" s="126"/>
    </row>
    <row r="1243" ht="15">
      <c r="AB1243" s="126"/>
    </row>
    <row r="1244" ht="15">
      <c r="AB1244" s="126"/>
    </row>
    <row r="1245" ht="15">
      <c r="AB1245" s="126"/>
    </row>
    <row r="1246" ht="15">
      <c r="AB1246" s="125"/>
    </row>
    <row r="1247" ht="15">
      <c r="AB1247" s="125"/>
    </row>
    <row r="1248" ht="15">
      <c r="AB1248" s="125"/>
    </row>
    <row r="1249" ht="15">
      <c r="AB1249" s="125"/>
    </row>
    <row r="1250" ht="15">
      <c r="AB1250" s="125"/>
    </row>
    <row r="1251" ht="15">
      <c r="AB1251" s="125"/>
    </row>
    <row r="1252" ht="15">
      <c r="AB1252" s="125"/>
    </row>
    <row r="1253" ht="15">
      <c r="AB1253" s="125"/>
    </row>
    <row r="1254" ht="15">
      <c r="AB1254" s="125"/>
    </row>
    <row r="1255" ht="15">
      <c r="AB1255" s="125"/>
    </row>
    <row r="1256" ht="15">
      <c r="AB1256" s="125"/>
    </row>
    <row r="1257" ht="15">
      <c r="AB1257" s="125"/>
    </row>
    <row r="1258" ht="15">
      <c r="AB1258" s="125"/>
    </row>
    <row r="1259" ht="15">
      <c r="AB1259" s="125"/>
    </row>
    <row r="1260" ht="15">
      <c r="AB1260" s="125"/>
    </row>
    <row r="1261" ht="15">
      <c r="AB1261" s="125"/>
    </row>
    <row r="1262" ht="15">
      <c r="AB1262" s="125"/>
    </row>
    <row r="1263" ht="15">
      <c r="AB1263" s="125"/>
    </row>
    <row r="1264" ht="15">
      <c r="AB1264" s="125"/>
    </row>
    <row r="1265" ht="15">
      <c r="AB1265" s="125"/>
    </row>
    <row r="1266" ht="15">
      <c r="AB1266" s="125"/>
    </row>
    <row r="1267" ht="15">
      <c r="AB1267" s="125"/>
    </row>
    <row r="1268" ht="15">
      <c r="AB1268" s="125"/>
    </row>
    <row r="1269" ht="15">
      <c r="AB1269" s="125"/>
    </row>
    <row r="1270" ht="15">
      <c r="AB1270" s="125"/>
    </row>
    <row r="1271" ht="15">
      <c r="AB1271" s="125"/>
    </row>
    <row r="1272" ht="15">
      <c r="AB1272" s="125"/>
    </row>
    <row r="1273" ht="15">
      <c r="AB1273" s="125"/>
    </row>
    <row r="1274" ht="15">
      <c r="AB1274" s="125"/>
    </row>
    <row r="1275" ht="15">
      <c r="AB1275" s="125"/>
    </row>
    <row r="1276" ht="15">
      <c r="AB1276" s="125"/>
    </row>
    <row r="1277" ht="15">
      <c r="AB1277" s="125"/>
    </row>
    <row r="1278" ht="15">
      <c r="AB1278" s="125"/>
    </row>
    <row r="1279" ht="15">
      <c r="AB1279" s="125"/>
    </row>
    <row r="1280" ht="15">
      <c r="AB1280" s="125"/>
    </row>
    <row r="1281" ht="15">
      <c r="AB1281" s="125"/>
    </row>
    <row r="1282" ht="15">
      <c r="AB1282" s="125"/>
    </row>
    <row r="1283" ht="15">
      <c r="AB1283" s="125"/>
    </row>
    <row r="1284" ht="15">
      <c r="AB1284" s="125"/>
    </row>
    <row r="1285" ht="15">
      <c r="AB1285" s="125"/>
    </row>
    <row r="1286" ht="15">
      <c r="AB1286" s="125"/>
    </row>
    <row r="1287" ht="15">
      <c r="AB1287" s="125"/>
    </row>
    <row r="1288" ht="15">
      <c r="AB1288" s="125"/>
    </row>
    <row r="1289" ht="15">
      <c r="AB1289" s="125"/>
    </row>
    <row r="1290" ht="15">
      <c r="AB1290" s="125"/>
    </row>
    <row r="1291" ht="15">
      <c r="AB1291" s="125"/>
    </row>
    <row r="1292" ht="15">
      <c r="AB1292" s="125"/>
    </row>
    <row r="1293" ht="15">
      <c r="AB1293" s="125"/>
    </row>
    <row r="1294" ht="15">
      <c r="AB1294" s="125"/>
    </row>
    <row r="1295" ht="15">
      <c r="AB1295" s="125"/>
    </row>
    <row r="1296" ht="15">
      <c r="AB1296" s="125"/>
    </row>
    <row r="1297" ht="15">
      <c r="AB1297" s="125"/>
    </row>
    <row r="1298" ht="15">
      <c r="AB1298" s="125"/>
    </row>
    <row r="1299" ht="15">
      <c r="AB1299" s="125"/>
    </row>
    <row r="1300" ht="15">
      <c r="AB1300" s="125"/>
    </row>
    <row r="1301" ht="15">
      <c r="AB1301" s="125"/>
    </row>
    <row r="1302" ht="15">
      <c r="AB1302" s="125"/>
    </row>
    <row r="1303" ht="15">
      <c r="AB1303" s="125"/>
    </row>
    <row r="1304" ht="15">
      <c r="AB1304" s="125"/>
    </row>
    <row r="1305" ht="15">
      <c r="AB1305" s="125"/>
    </row>
    <row r="1306" ht="15">
      <c r="AB1306" s="125"/>
    </row>
    <row r="1307" ht="15">
      <c r="AB1307" s="125"/>
    </row>
    <row r="1308" ht="15">
      <c r="AB1308" s="125"/>
    </row>
    <row r="1309" ht="15">
      <c r="AB1309" s="125"/>
    </row>
    <row r="1310" ht="15">
      <c r="AB1310" s="125"/>
    </row>
    <row r="1311" ht="15">
      <c r="AB1311" s="125"/>
    </row>
    <row r="1312" ht="15">
      <c r="AB1312" s="125"/>
    </row>
    <row r="1313" ht="15">
      <c r="AB1313" s="125"/>
    </row>
    <row r="1314" ht="15">
      <c r="AB1314" s="125"/>
    </row>
    <row r="1315" ht="15">
      <c r="AB1315" s="125"/>
    </row>
    <row r="1316" ht="15">
      <c r="AB1316" s="125"/>
    </row>
    <row r="1317" ht="15">
      <c r="AB1317" s="125"/>
    </row>
    <row r="1318" ht="15">
      <c r="AB1318" s="125"/>
    </row>
    <row r="1319" ht="15">
      <c r="AB1319" s="125"/>
    </row>
    <row r="1320" ht="15">
      <c r="AB1320" s="125"/>
    </row>
    <row r="1321" ht="15">
      <c r="AB1321" s="125"/>
    </row>
    <row r="1322" ht="15">
      <c r="AB1322" s="125"/>
    </row>
    <row r="1323" ht="15">
      <c r="AB1323" s="125"/>
    </row>
    <row r="1324" ht="15">
      <c r="AB1324" s="125"/>
    </row>
    <row r="1325" ht="15">
      <c r="AB1325" s="125"/>
    </row>
    <row r="1326" ht="15">
      <c r="AB1326" s="125"/>
    </row>
    <row r="1327" ht="15">
      <c r="AB1327" s="125"/>
    </row>
    <row r="1328" ht="15">
      <c r="AB1328" s="125"/>
    </row>
    <row r="1329" ht="15">
      <c r="AB1329" s="125"/>
    </row>
    <row r="1330" ht="15">
      <c r="AB1330" s="125"/>
    </row>
    <row r="1331" ht="15">
      <c r="AB1331" s="125"/>
    </row>
    <row r="1332" ht="15">
      <c r="AB1332" s="125"/>
    </row>
    <row r="1333" ht="15">
      <c r="AB1333" s="125"/>
    </row>
    <row r="1334" ht="15">
      <c r="AB1334" s="125"/>
    </row>
    <row r="1335" ht="15">
      <c r="AB1335" s="125"/>
    </row>
    <row r="1336" ht="15">
      <c r="AB1336" s="125"/>
    </row>
    <row r="1337" ht="15">
      <c r="AB1337" s="125"/>
    </row>
    <row r="1338" ht="15">
      <c r="AB1338" s="125"/>
    </row>
    <row r="1339" ht="15">
      <c r="AB1339" s="125"/>
    </row>
    <row r="1340" ht="15">
      <c r="AB1340" s="125"/>
    </row>
    <row r="1341" ht="15">
      <c r="AB1341" s="125"/>
    </row>
    <row r="1342" ht="15">
      <c r="AB1342" s="125"/>
    </row>
    <row r="1343" ht="15">
      <c r="AB1343" s="125"/>
    </row>
    <row r="1344" ht="15">
      <c r="AB1344" s="125"/>
    </row>
    <row r="1345" ht="15">
      <c r="AB1345" s="125"/>
    </row>
    <row r="1346" ht="15">
      <c r="AB1346" s="125"/>
    </row>
    <row r="1347" ht="15">
      <c r="AB1347" s="125"/>
    </row>
    <row r="1348" ht="15">
      <c r="AB1348" s="125"/>
    </row>
    <row r="1349" ht="15">
      <c r="AB1349" s="125"/>
    </row>
    <row r="1350" ht="15">
      <c r="AB1350" s="125"/>
    </row>
    <row r="1351" ht="15">
      <c r="AB1351" s="125"/>
    </row>
    <row r="1352" ht="15">
      <c r="AB1352" s="125"/>
    </row>
    <row r="1353" ht="15">
      <c r="AB1353" s="125"/>
    </row>
    <row r="1354" ht="15">
      <c r="AB1354" s="125"/>
    </row>
    <row r="1355" ht="15">
      <c r="AB1355" s="125"/>
    </row>
    <row r="1356" ht="15">
      <c r="AB1356" s="125"/>
    </row>
    <row r="1357" ht="15">
      <c r="AB1357" s="125"/>
    </row>
    <row r="1358" ht="15">
      <c r="AB1358" s="125"/>
    </row>
    <row r="1359" ht="15">
      <c r="AB1359" s="125"/>
    </row>
    <row r="1360" ht="15">
      <c r="AB1360" s="125"/>
    </row>
    <row r="1361" ht="15">
      <c r="AB1361" s="125"/>
    </row>
    <row r="1362" ht="15">
      <c r="AB1362" s="125"/>
    </row>
    <row r="1363" ht="15">
      <c r="AB1363" s="125"/>
    </row>
    <row r="1364" ht="15">
      <c r="AB1364" s="125"/>
    </row>
    <row r="1365" ht="15">
      <c r="AB1365" s="125"/>
    </row>
    <row r="1366" ht="15">
      <c r="AB1366" s="125"/>
    </row>
    <row r="1367" ht="15">
      <c r="AB1367" s="125"/>
    </row>
    <row r="1368" ht="15">
      <c r="AB1368" s="125"/>
    </row>
    <row r="1369" ht="15">
      <c r="AB1369" s="125"/>
    </row>
    <row r="1370" ht="15">
      <c r="AB1370" s="125"/>
    </row>
    <row r="1371" ht="15">
      <c r="AB1371" s="125"/>
    </row>
    <row r="1372" ht="15">
      <c r="AB1372" s="125"/>
    </row>
    <row r="1373" ht="15">
      <c r="AB1373" s="125"/>
    </row>
    <row r="1374" ht="15">
      <c r="AB1374" s="125"/>
    </row>
    <row r="1375" ht="15">
      <c r="AB1375" s="125"/>
    </row>
    <row r="1376" ht="15">
      <c r="AB1376" s="125"/>
    </row>
    <row r="1377" ht="15">
      <c r="AB1377" s="125"/>
    </row>
    <row r="1378" ht="15">
      <c r="AB1378" s="125"/>
    </row>
    <row r="1379" ht="15">
      <c r="AB1379" s="125"/>
    </row>
    <row r="1380" ht="15">
      <c r="AB1380" s="125"/>
    </row>
    <row r="1381" ht="15">
      <c r="AB1381" s="125"/>
    </row>
    <row r="1382" ht="15">
      <c r="AB1382" s="125"/>
    </row>
    <row r="1383" ht="15">
      <c r="AB1383" s="125"/>
    </row>
    <row r="1384" ht="15">
      <c r="AB1384" s="125"/>
    </row>
    <row r="1385" ht="15">
      <c r="AB1385" s="125"/>
    </row>
    <row r="1386" ht="15">
      <c r="AB1386" s="125"/>
    </row>
    <row r="1387" ht="15">
      <c r="AB1387" s="125"/>
    </row>
    <row r="1388" ht="15">
      <c r="AB1388" s="125"/>
    </row>
    <row r="1389" ht="15">
      <c r="AB1389" s="125"/>
    </row>
    <row r="1390" ht="15">
      <c r="AB1390" s="125"/>
    </row>
    <row r="1391" ht="15">
      <c r="AB1391" s="125"/>
    </row>
    <row r="1392" ht="15">
      <c r="AB1392" s="125"/>
    </row>
    <row r="1393" ht="15">
      <c r="AB1393" s="125"/>
    </row>
    <row r="1394" ht="15">
      <c r="AB1394" s="125"/>
    </row>
    <row r="1395" ht="15">
      <c r="AB1395" s="125"/>
    </row>
    <row r="1396" ht="15">
      <c r="AB1396" s="125"/>
    </row>
    <row r="1397" ht="15">
      <c r="AB1397" s="125"/>
    </row>
    <row r="1398" ht="15">
      <c r="AB1398" s="125"/>
    </row>
    <row r="1399" ht="15">
      <c r="AB1399" s="125"/>
    </row>
    <row r="1400" ht="15">
      <c r="AB1400" s="125"/>
    </row>
    <row r="1401" ht="15">
      <c r="AB1401" s="125"/>
    </row>
    <row r="1402" ht="15">
      <c r="AB1402" s="125"/>
    </row>
    <row r="1403" ht="15">
      <c r="AB1403" s="125"/>
    </row>
    <row r="1404" ht="15">
      <c r="AB1404" s="125"/>
    </row>
    <row r="1405" ht="15">
      <c r="AB1405" s="125"/>
    </row>
    <row r="1406" ht="15">
      <c r="AB1406" s="125"/>
    </row>
    <row r="1407" ht="15">
      <c r="AB1407" s="125"/>
    </row>
    <row r="1408" ht="15">
      <c r="AB1408" s="125"/>
    </row>
    <row r="1409" ht="15">
      <c r="AB1409" s="125"/>
    </row>
    <row r="1410" ht="15">
      <c r="AB1410" s="125"/>
    </row>
    <row r="1411" ht="15">
      <c r="AB1411" s="125"/>
    </row>
    <row r="1412" ht="15">
      <c r="AB1412" s="125"/>
    </row>
    <row r="1413" ht="15">
      <c r="AB1413" s="125"/>
    </row>
    <row r="1414" ht="15">
      <c r="AB1414" s="125"/>
    </row>
    <row r="1415" ht="15">
      <c r="AB1415" s="125"/>
    </row>
    <row r="1416" ht="15">
      <c r="AB1416" s="125"/>
    </row>
    <row r="1417" ht="15">
      <c r="AB1417" s="125"/>
    </row>
    <row r="1418" ht="15">
      <c r="AB1418" s="125"/>
    </row>
    <row r="1419" ht="15">
      <c r="AB1419" s="125"/>
    </row>
    <row r="1420" ht="15">
      <c r="AB1420" s="125"/>
    </row>
    <row r="1421" ht="15">
      <c r="AB1421" s="125"/>
    </row>
    <row r="1422" ht="15">
      <c r="AB1422" s="125"/>
    </row>
    <row r="1423" ht="15">
      <c r="AB1423" s="125"/>
    </row>
    <row r="1424" ht="15">
      <c r="AB1424" s="125"/>
    </row>
    <row r="1425" ht="15">
      <c r="AB1425" s="125"/>
    </row>
    <row r="1426" ht="15">
      <c r="AB1426" s="125"/>
    </row>
    <row r="1427" ht="15">
      <c r="AB1427" s="125"/>
    </row>
    <row r="1428" ht="15">
      <c r="AB1428" s="125"/>
    </row>
    <row r="1429" ht="15">
      <c r="AB1429" s="125"/>
    </row>
    <row r="1430" ht="15">
      <c r="AB1430" s="125"/>
    </row>
    <row r="1431" ht="15">
      <c r="AB1431" s="125"/>
    </row>
    <row r="1432" ht="15">
      <c r="AB1432" s="125"/>
    </row>
    <row r="1433" ht="15">
      <c r="AB1433" s="125"/>
    </row>
    <row r="1434" ht="15">
      <c r="AB1434" s="125"/>
    </row>
    <row r="1435" ht="15">
      <c r="AB1435" s="125"/>
    </row>
    <row r="1436" ht="15">
      <c r="AB1436" s="125"/>
    </row>
    <row r="1437" ht="15">
      <c r="AB1437" s="125"/>
    </row>
    <row r="1438" ht="15">
      <c r="AB1438" s="125"/>
    </row>
    <row r="1439" ht="15">
      <c r="AB1439" s="125"/>
    </row>
    <row r="1440" ht="15">
      <c r="AB1440" s="125"/>
    </row>
    <row r="1441" ht="15">
      <c r="AB1441" s="125"/>
    </row>
    <row r="1442" ht="15">
      <c r="AB1442" s="125"/>
    </row>
    <row r="1443" ht="15">
      <c r="AB1443" s="125"/>
    </row>
    <row r="1444" ht="15">
      <c r="AB1444" s="125"/>
    </row>
    <row r="1445" ht="15">
      <c r="AB1445" s="125"/>
    </row>
    <row r="1446" ht="15">
      <c r="AB1446" s="125"/>
    </row>
    <row r="1447" ht="15">
      <c r="AB1447" s="125"/>
    </row>
    <row r="1448" ht="15">
      <c r="AB1448" s="125"/>
    </row>
    <row r="1449" ht="15">
      <c r="AB1449" s="125"/>
    </row>
    <row r="1450" ht="15">
      <c r="AB1450" s="125"/>
    </row>
    <row r="1451" ht="15">
      <c r="AB1451" s="125"/>
    </row>
    <row r="1452" ht="15">
      <c r="AB1452" s="125"/>
    </row>
    <row r="1453" ht="15">
      <c r="AB1453" s="125"/>
    </row>
    <row r="1454" ht="15">
      <c r="AB1454" s="125"/>
    </row>
    <row r="1455" ht="15">
      <c r="AB1455" s="125"/>
    </row>
    <row r="1456" ht="15">
      <c r="AB1456" s="125"/>
    </row>
    <row r="1457" ht="15">
      <c r="AB1457" s="125"/>
    </row>
    <row r="1458" ht="15">
      <c r="AB1458" s="125"/>
    </row>
    <row r="1459" ht="15">
      <c r="AB1459" s="125"/>
    </row>
    <row r="1460" ht="15">
      <c r="AB1460" s="125"/>
    </row>
    <row r="1461" ht="15">
      <c r="AB1461" s="125"/>
    </row>
    <row r="1462" ht="15">
      <c r="AB1462" s="125"/>
    </row>
    <row r="1463" ht="15">
      <c r="AB1463" s="125"/>
    </row>
    <row r="1464" ht="15">
      <c r="AB1464" s="125"/>
    </row>
    <row r="1465" ht="15">
      <c r="AB1465" s="125"/>
    </row>
    <row r="1466" ht="15">
      <c r="AB1466" s="125"/>
    </row>
    <row r="1467" ht="15">
      <c r="AB1467" s="125"/>
    </row>
    <row r="1468" ht="15">
      <c r="AB1468" s="125"/>
    </row>
    <row r="1469" ht="15">
      <c r="AB1469" s="125"/>
    </row>
    <row r="1470" ht="15">
      <c r="AB1470" s="125"/>
    </row>
    <row r="1471" ht="15">
      <c r="AB1471" s="125"/>
    </row>
    <row r="1472" ht="15">
      <c r="AB1472" s="125"/>
    </row>
    <row r="1473" ht="15">
      <c r="AB1473" s="125"/>
    </row>
    <row r="1474" ht="15">
      <c r="AB1474" s="125"/>
    </row>
    <row r="1475" ht="15">
      <c r="AB1475" s="125"/>
    </row>
    <row r="1476" ht="15">
      <c r="AB1476" s="125"/>
    </row>
    <row r="1477" ht="15">
      <c r="AB1477" s="125"/>
    </row>
    <row r="1478" ht="15">
      <c r="AB1478" s="125"/>
    </row>
    <row r="1479" ht="15">
      <c r="AB1479" s="125"/>
    </row>
    <row r="1480" ht="15">
      <c r="AB1480" s="125"/>
    </row>
    <row r="1481" ht="15">
      <c r="AB1481" s="125"/>
    </row>
    <row r="1482" ht="15">
      <c r="AB1482" s="125"/>
    </row>
    <row r="1483" ht="15">
      <c r="AB1483" s="125"/>
    </row>
    <row r="1484" ht="15">
      <c r="AB1484" s="125"/>
    </row>
    <row r="1485" ht="15">
      <c r="AB1485" s="125"/>
    </row>
    <row r="1486" ht="15">
      <c r="AB1486" s="125"/>
    </row>
    <row r="1487" ht="15">
      <c r="AB1487" s="125"/>
    </row>
    <row r="1488" ht="15">
      <c r="AB1488" s="125"/>
    </row>
    <row r="1489" ht="15">
      <c r="AB1489" s="125"/>
    </row>
    <row r="1490" ht="15">
      <c r="AB1490" s="125"/>
    </row>
    <row r="1491" ht="15">
      <c r="AB1491" s="125"/>
    </row>
    <row r="1492" ht="15">
      <c r="AB1492" s="125"/>
    </row>
    <row r="1493" ht="15">
      <c r="AB1493" s="125"/>
    </row>
    <row r="1494" ht="15">
      <c r="AB1494" s="125"/>
    </row>
    <row r="1495" ht="15">
      <c r="AB1495" s="125"/>
    </row>
    <row r="1496" ht="15">
      <c r="AB1496" s="125"/>
    </row>
    <row r="1497" ht="15">
      <c r="AB1497" s="125"/>
    </row>
    <row r="1498" ht="15">
      <c r="AB1498" s="125"/>
    </row>
    <row r="1499" ht="15">
      <c r="AB1499" s="125"/>
    </row>
    <row r="1500" ht="15">
      <c r="AB1500" s="125"/>
    </row>
    <row r="1501" ht="15">
      <c r="AB1501" s="125"/>
    </row>
    <row r="1502" ht="15">
      <c r="AB1502" s="125"/>
    </row>
    <row r="1503" ht="15">
      <c r="AB1503" s="125"/>
    </row>
    <row r="1504" ht="15">
      <c r="AB1504" s="125"/>
    </row>
    <row r="1505" ht="15">
      <c r="AB1505" s="125"/>
    </row>
    <row r="1506" ht="15">
      <c r="AB1506" s="125"/>
    </row>
    <row r="1507" ht="15">
      <c r="AB1507" s="125"/>
    </row>
    <row r="1508" ht="15">
      <c r="AB1508" s="125"/>
    </row>
    <row r="1509" ht="15">
      <c r="AB1509" s="125"/>
    </row>
    <row r="1510" ht="15">
      <c r="AB1510" s="125"/>
    </row>
    <row r="1511" ht="15">
      <c r="AB1511" s="125"/>
    </row>
    <row r="1512" ht="15">
      <c r="AB1512" s="125"/>
    </row>
    <row r="1513" ht="15">
      <c r="AB1513" s="125"/>
    </row>
    <row r="1514" ht="15">
      <c r="AB1514" s="125"/>
    </row>
    <row r="1515" ht="15">
      <c r="AB1515" s="125"/>
    </row>
    <row r="1516" ht="15">
      <c r="AB1516" s="125"/>
    </row>
    <row r="1517" ht="15">
      <c r="AB1517" s="125"/>
    </row>
    <row r="1518" ht="15">
      <c r="AB1518" s="125"/>
    </row>
    <row r="1519" ht="15">
      <c r="AB1519" s="125"/>
    </row>
    <row r="1520" ht="15">
      <c r="AB1520" s="125"/>
    </row>
    <row r="1521" ht="15">
      <c r="AB1521" s="125"/>
    </row>
    <row r="1522" ht="15">
      <c r="AB1522" s="125"/>
    </row>
    <row r="1523" ht="15">
      <c r="AB1523" s="125"/>
    </row>
    <row r="1524" ht="15">
      <c r="AB1524" s="125"/>
    </row>
    <row r="1525" ht="15">
      <c r="AB1525" s="125"/>
    </row>
    <row r="1526" ht="15">
      <c r="AB1526" s="125"/>
    </row>
    <row r="1527" ht="15">
      <c r="AB1527" s="125"/>
    </row>
    <row r="1528" ht="15">
      <c r="AB1528" s="125"/>
    </row>
    <row r="1529" ht="15">
      <c r="AB1529" s="125"/>
    </row>
    <row r="1530" ht="15">
      <c r="AB1530" s="125"/>
    </row>
    <row r="1531" ht="15">
      <c r="AB1531" s="125"/>
    </row>
    <row r="1532" ht="15">
      <c r="AB1532" s="125"/>
    </row>
    <row r="1533" ht="15">
      <c r="AB1533" s="125"/>
    </row>
    <row r="1534" ht="15">
      <c r="AB1534" s="125"/>
    </row>
    <row r="1535" ht="15">
      <c r="AB1535" s="125"/>
    </row>
    <row r="1536" ht="15">
      <c r="AB1536" s="125"/>
    </row>
    <row r="1537" ht="15">
      <c r="AB1537" s="125"/>
    </row>
    <row r="1538" ht="15">
      <c r="AB1538" s="125"/>
    </row>
    <row r="1539" ht="15">
      <c r="AB1539" s="125"/>
    </row>
    <row r="1540" ht="15">
      <c r="AB1540" s="125"/>
    </row>
    <row r="1541" ht="15">
      <c r="AB1541" s="125"/>
    </row>
    <row r="1542" ht="15">
      <c r="AB1542" s="125"/>
    </row>
    <row r="1543" ht="15">
      <c r="AB1543" s="125"/>
    </row>
    <row r="1544" ht="15">
      <c r="AB1544" s="125"/>
    </row>
    <row r="1545" ht="15">
      <c r="AB1545" s="125"/>
    </row>
    <row r="1546" ht="15">
      <c r="AB1546" s="125"/>
    </row>
    <row r="1547" ht="15">
      <c r="AB1547" s="125"/>
    </row>
    <row r="1548" ht="15">
      <c r="AB1548" s="125"/>
    </row>
    <row r="1549" ht="15">
      <c r="AB1549" s="125"/>
    </row>
    <row r="1550" ht="15">
      <c r="AB1550" s="125"/>
    </row>
    <row r="1551" ht="15">
      <c r="AB1551" s="125"/>
    </row>
    <row r="1552" ht="15">
      <c r="AB1552" s="125"/>
    </row>
    <row r="1553" ht="15">
      <c r="AB1553" s="125"/>
    </row>
    <row r="1554" ht="15">
      <c r="AB1554" s="125"/>
    </row>
    <row r="1555" ht="15">
      <c r="AB1555" s="125"/>
    </row>
    <row r="1556" ht="15">
      <c r="AB1556" s="125"/>
    </row>
    <row r="1557" ht="15">
      <c r="AB1557" s="125"/>
    </row>
    <row r="1558" ht="15">
      <c r="AB1558" s="125"/>
    </row>
    <row r="1559" ht="15">
      <c r="AB1559" s="125"/>
    </row>
    <row r="1560" ht="15">
      <c r="AB1560" s="125"/>
    </row>
    <row r="1561" ht="15">
      <c r="AB1561" s="125"/>
    </row>
    <row r="1562" ht="15">
      <c r="AB1562" s="125"/>
    </row>
    <row r="1563" ht="15">
      <c r="AB1563" s="125"/>
    </row>
    <row r="1564" ht="15">
      <c r="AB1564" s="125"/>
    </row>
    <row r="1565" ht="15">
      <c r="AB1565" s="125"/>
    </row>
    <row r="1566" ht="15">
      <c r="AB1566" s="125"/>
    </row>
    <row r="1567" ht="15">
      <c r="AB1567" s="125"/>
    </row>
    <row r="1568" ht="15">
      <c r="AB1568" s="125"/>
    </row>
    <row r="1569" ht="15">
      <c r="AB1569" s="125"/>
    </row>
    <row r="1570" ht="15">
      <c r="AB1570" s="125"/>
    </row>
    <row r="1571" ht="15">
      <c r="AB1571" s="125"/>
    </row>
    <row r="1572" ht="15">
      <c r="AB1572" s="125"/>
    </row>
    <row r="1573" ht="15">
      <c r="AB1573" s="125"/>
    </row>
    <row r="1574" ht="15">
      <c r="AB1574" s="125"/>
    </row>
    <row r="1575" ht="15">
      <c r="AB1575" s="125"/>
    </row>
    <row r="1576" ht="15">
      <c r="AB1576" s="125"/>
    </row>
    <row r="1577" ht="15">
      <c r="AB1577" s="125"/>
    </row>
    <row r="1578" ht="15">
      <c r="AB1578" s="125"/>
    </row>
    <row r="1579" ht="15">
      <c r="AB1579" s="125"/>
    </row>
    <row r="1580" ht="15">
      <c r="AB1580" s="125"/>
    </row>
    <row r="1581" ht="15">
      <c r="AB1581" s="125"/>
    </row>
    <row r="1582" ht="15">
      <c r="AB1582" s="125"/>
    </row>
    <row r="1583" ht="15">
      <c r="AB1583" s="125"/>
    </row>
    <row r="1584" ht="15">
      <c r="AB1584" s="125"/>
    </row>
    <row r="1585" ht="15">
      <c r="AB1585" s="125"/>
    </row>
    <row r="1586" ht="15">
      <c r="AB1586" s="125"/>
    </row>
    <row r="1587" ht="15">
      <c r="AB1587" s="125"/>
    </row>
    <row r="1588" ht="15">
      <c r="AB1588" s="125"/>
    </row>
    <row r="1589" ht="15">
      <c r="AB1589" s="125"/>
    </row>
    <row r="1590" ht="15">
      <c r="AB1590" s="125"/>
    </row>
    <row r="1591" ht="15">
      <c r="AB1591" s="125"/>
    </row>
    <row r="1592" ht="15">
      <c r="AB1592" s="125"/>
    </row>
    <row r="1593" ht="15">
      <c r="AB1593" s="125"/>
    </row>
    <row r="1594" ht="15">
      <c r="AB1594" s="125"/>
    </row>
    <row r="1595" ht="15">
      <c r="AB1595" s="125"/>
    </row>
    <row r="1596" ht="15">
      <c r="AB1596" s="125"/>
    </row>
    <row r="1597" ht="15">
      <c r="AB1597" s="125"/>
    </row>
    <row r="1598" ht="15">
      <c r="AB1598" s="125"/>
    </row>
    <row r="1599" ht="15">
      <c r="AB1599" s="125"/>
    </row>
    <row r="1600" ht="15">
      <c r="AB1600" s="125"/>
    </row>
    <row r="1601" ht="15">
      <c r="AB1601" s="125"/>
    </row>
    <row r="1602" ht="15">
      <c r="AB1602" s="125"/>
    </row>
    <row r="1603" ht="15">
      <c r="AB1603" s="125"/>
    </row>
    <row r="1604" ht="15">
      <c r="AB1604" s="125"/>
    </row>
    <row r="1605" ht="15">
      <c r="AB1605" s="125"/>
    </row>
    <row r="1606" ht="15">
      <c r="AB1606" s="125"/>
    </row>
    <row r="1607" ht="15">
      <c r="AB1607" s="125"/>
    </row>
    <row r="1608" ht="15">
      <c r="AB1608" s="125"/>
    </row>
    <row r="1609" ht="15">
      <c r="AB1609" s="125"/>
    </row>
    <row r="1610" ht="15">
      <c r="AB1610" s="125"/>
    </row>
    <row r="1611" ht="15">
      <c r="AB1611" s="125"/>
    </row>
    <row r="1612" ht="15">
      <c r="AB1612" s="125"/>
    </row>
    <row r="1613" ht="15">
      <c r="AB1613" s="125"/>
    </row>
    <row r="1614" ht="15">
      <c r="AB1614" s="125"/>
    </row>
    <row r="1615" ht="15">
      <c r="AB1615" s="125"/>
    </row>
    <row r="1616" ht="15">
      <c r="AB1616" s="125"/>
    </row>
    <row r="1617" ht="15">
      <c r="AB1617" s="125"/>
    </row>
    <row r="1618" ht="15">
      <c r="AB1618" s="125"/>
    </row>
    <row r="1619" ht="15">
      <c r="AB1619" s="125"/>
    </row>
    <row r="1620" ht="15">
      <c r="AB1620" s="125"/>
    </row>
    <row r="1621" ht="15">
      <c r="AB1621" s="125"/>
    </row>
    <row r="1622" ht="15">
      <c r="AB1622" s="125"/>
    </row>
    <row r="1623" ht="15">
      <c r="AB1623" s="125"/>
    </row>
    <row r="1624" ht="15">
      <c r="AB1624" s="125"/>
    </row>
    <row r="1625" ht="15">
      <c r="AB1625" s="125"/>
    </row>
    <row r="1626" ht="15">
      <c r="AB1626" s="125"/>
    </row>
    <row r="1627" ht="15">
      <c r="AB1627" s="125"/>
    </row>
    <row r="1628" ht="15">
      <c r="AB1628" s="125"/>
    </row>
    <row r="1629" ht="15">
      <c r="AB1629" s="125"/>
    </row>
    <row r="1630" ht="15">
      <c r="AB1630" s="125"/>
    </row>
    <row r="1631" ht="15">
      <c r="AB1631" s="125"/>
    </row>
    <row r="1632" ht="15">
      <c r="AB1632" s="125"/>
    </row>
    <row r="1633" ht="15">
      <c r="AB1633" s="125"/>
    </row>
    <row r="1634" ht="15">
      <c r="AB1634" s="125"/>
    </row>
    <row r="1635" ht="15">
      <c r="AB1635" s="125"/>
    </row>
    <row r="1636" ht="15">
      <c r="AB1636" s="125"/>
    </row>
    <row r="1637" ht="15">
      <c r="AB1637" s="125"/>
    </row>
    <row r="1638" ht="15">
      <c r="AB1638" s="125"/>
    </row>
    <row r="1639" ht="15">
      <c r="AB1639" s="125"/>
    </row>
    <row r="1640" ht="15">
      <c r="AB1640" s="125"/>
    </row>
    <row r="1641" ht="15">
      <c r="AB1641" s="125"/>
    </row>
    <row r="1642" ht="15">
      <c r="AB1642" s="125"/>
    </row>
    <row r="1643" ht="15">
      <c r="AB1643" s="125"/>
    </row>
    <row r="1644" ht="15">
      <c r="AB1644" s="125"/>
    </row>
    <row r="1645" ht="15">
      <c r="AB1645" s="125"/>
    </row>
    <row r="1646" ht="15">
      <c r="AB1646" s="125"/>
    </row>
    <row r="1647" ht="15">
      <c r="AB1647" s="125"/>
    </row>
    <row r="1648" ht="15">
      <c r="AB1648" s="125"/>
    </row>
    <row r="1649" ht="15">
      <c r="AB1649" s="125"/>
    </row>
    <row r="1650" ht="15">
      <c r="AB1650" s="125"/>
    </row>
    <row r="1651" ht="15">
      <c r="AB1651" s="125"/>
    </row>
    <row r="1652" ht="15">
      <c r="AB1652" s="125"/>
    </row>
    <row r="1653" ht="15">
      <c r="AB1653" s="125"/>
    </row>
    <row r="1654" ht="15">
      <c r="AB1654" s="125"/>
    </row>
    <row r="1655" ht="15">
      <c r="AB1655" s="125"/>
    </row>
    <row r="1656" ht="15">
      <c r="AB1656" s="125"/>
    </row>
    <row r="1657" ht="15">
      <c r="AB1657" s="125"/>
    </row>
    <row r="1658" ht="15">
      <c r="AB1658" s="125"/>
    </row>
    <row r="1659" ht="15">
      <c r="AB1659" s="125"/>
    </row>
    <row r="1660" ht="15">
      <c r="AB1660" s="125"/>
    </row>
    <row r="1661" ht="15">
      <c r="AB1661" s="125"/>
    </row>
    <row r="1662" ht="15">
      <c r="AB1662" s="125"/>
    </row>
    <row r="1663" ht="15">
      <c r="AB1663" s="125"/>
    </row>
    <row r="1664" ht="15">
      <c r="AB1664" s="125"/>
    </row>
    <row r="1665" ht="15">
      <c r="AB1665" s="125"/>
    </row>
    <row r="1666" ht="15">
      <c r="AB1666" s="125"/>
    </row>
    <row r="1667" ht="15">
      <c r="AB1667" s="125"/>
    </row>
    <row r="1668" ht="15">
      <c r="AB1668" s="125"/>
    </row>
    <row r="1669" ht="15">
      <c r="AB1669" s="125"/>
    </row>
    <row r="1670" ht="15">
      <c r="AB1670" s="125"/>
    </row>
    <row r="1671" ht="15">
      <c r="AB1671" s="125"/>
    </row>
    <row r="1672" ht="15">
      <c r="AB1672" s="125"/>
    </row>
    <row r="1673" ht="15">
      <c r="AB1673" s="125"/>
    </row>
    <row r="1674" ht="15">
      <c r="AB1674" s="125"/>
    </row>
    <row r="1675" ht="15">
      <c r="AB1675" s="125"/>
    </row>
    <row r="1676" ht="15">
      <c r="AB1676" s="125"/>
    </row>
    <row r="1677" ht="15">
      <c r="AB1677" s="125"/>
    </row>
    <row r="1678" ht="15">
      <c r="AB1678" s="125"/>
    </row>
    <row r="1679" ht="15">
      <c r="AB1679" s="125"/>
    </row>
    <row r="1680" ht="15">
      <c r="AB1680" s="125"/>
    </row>
    <row r="1681" ht="15">
      <c r="AB1681" s="125"/>
    </row>
    <row r="1682" ht="15">
      <c r="AB1682" s="125"/>
    </row>
    <row r="1683" ht="15">
      <c r="AB1683" s="125"/>
    </row>
    <row r="1684" ht="15">
      <c r="AB1684" s="125"/>
    </row>
    <row r="1685" ht="15">
      <c r="AB1685" s="125"/>
    </row>
    <row r="1686" ht="15">
      <c r="AB1686" s="125"/>
    </row>
    <row r="1687" ht="15">
      <c r="AB1687" s="125"/>
    </row>
    <row r="1688" ht="15">
      <c r="AB1688" s="125"/>
    </row>
    <row r="1689" ht="15">
      <c r="AB1689" s="125"/>
    </row>
    <row r="1690" ht="15">
      <c r="AB1690" s="125"/>
    </row>
    <row r="1691" ht="15">
      <c r="AB1691" s="125"/>
    </row>
    <row r="1692" ht="15">
      <c r="AB1692" s="125"/>
    </row>
    <row r="1693" ht="15">
      <c r="AB1693" s="125"/>
    </row>
    <row r="1694" ht="15">
      <c r="AB1694" s="125"/>
    </row>
    <row r="1695" ht="15">
      <c r="AB1695" s="125"/>
    </row>
    <row r="1696" ht="15">
      <c r="AB1696" s="125"/>
    </row>
    <row r="1697" ht="15">
      <c r="AB1697" s="125"/>
    </row>
    <row r="1698" ht="15">
      <c r="AB1698" s="125"/>
    </row>
    <row r="1699" ht="15">
      <c r="AB1699" s="125"/>
    </row>
    <row r="1700" ht="15">
      <c r="AB1700" s="125"/>
    </row>
    <row r="1701" ht="15">
      <c r="AB1701" s="125"/>
    </row>
    <row r="1702" ht="15">
      <c r="AB1702" s="125"/>
    </row>
    <row r="1703" ht="15">
      <c r="AB1703" s="125"/>
    </row>
    <row r="1704" ht="15">
      <c r="AB1704" s="125"/>
    </row>
    <row r="1705" ht="15">
      <c r="AB1705" s="125"/>
    </row>
    <row r="1706" ht="15">
      <c r="AB1706" s="125"/>
    </row>
    <row r="1707" ht="15">
      <c r="AB1707" s="125"/>
    </row>
    <row r="1708" ht="15">
      <c r="AB1708" s="125"/>
    </row>
    <row r="1709" ht="15">
      <c r="AB1709" s="125"/>
    </row>
    <row r="1710" ht="15">
      <c r="AB1710" s="125"/>
    </row>
    <row r="1711" ht="15">
      <c r="AB1711" s="125"/>
    </row>
    <row r="1712" ht="15">
      <c r="AB1712" s="125"/>
    </row>
    <row r="1713" ht="15">
      <c r="AB1713" s="125"/>
    </row>
    <row r="1714" ht="15">
      <c r="AB1714" s="125"/>
    </row>
    <row r="1715" ht="15">
      <c r="AB1715" s="125"/>
    </row>
    <row r="1716" ht="15">
      <c r="AB1716" s="125"/>
    </row>
    <row r="1717" ht="15">
      <c r="AB1717" s="125"/>
    </row>
    <row r="1718" ht="15">
      <c r="AB1718" s="125"/>
    </row>
    <row r="1719" ht="15">
      <c r="AB1719" s="125"/>
    </row>
    <row r="1720" ht="15">
      <c r="AB1720" s="125"/>
    </row>
    <row r="1721" ht="15">
      <c r="AB1721" s="125"/>
    </row>
    <row r="1722" ht="15">
      <c r="AB1722" s="125"/>
    </row>
    <row r="1723" ht="15">
      <c r="AB1723" s="125"/>
    </row>
    <row r="1724" ht="15">
      <c r="AB1724" s="125"/>
    </row>
    <row r="1725" ht="15">
      <c r="AB1725" s="125"/>
    </row>
    <row r="1726" ht="15">
      <c r="AB1726" s="125"/>
    </row>
    <row r="1727" ht="15">
      <c r="AB1727" s="125"/>
    </row>
    <row r="1728" ht="15">
      <c r="AB1728" s="125"/>
    </row>
    <row r="1729" ht="15">
      <c r="AB1729" s="125"/>
    </row>
    <row r="1730" ht="15">
      <c r="AB1730" s="125"/>
    </row>
    <row r="1731" ht="15">
      <c r="AB1731" s="125"/>
    </row>
    <row r="1732" ht="15">
      <c r="AB1732" s="125"/>
    </row>
    <row r="1733" ht="15">
      <c r="AB1733" s="125"/>
    </row>
    <row r="1734" ht="15">
      <c r="AB1734" s="125"/>
    </row>
    <row r="1735" ht="15">
      <c r="AB1735" s="125"/>
    </row>
    <row r="1736" ht="15">
      <c r="AB1736" s="125"/>
    </row>
    <row r="1737" ht="15">
      <c r="AB1737" s="125"/>
    </row>
    <row r="1738" ht="15">
      <c r="AB1738" s="125"/>
    </row>
    <row r="1739" ht="15">
      <c r="AB1739" s="125"/>
    </row>
    <row r="1740" ht="15">
      <c r="AB1740" s="125"/>
    </row>
    <row r="1741" ht="15">
      <c r="AB1741" s="125"/>
    </row>
    <row r="1742" ht="15">
      <c r="AB1742" s="125"/>
    </row>
    <row r="1743" ht="15">
      <c r="AB1743" s="125"/>
    </row>
    <row r="1744" ht="15">
      <c r="AB1744" s="125"/>
    </row>
    <row r="1745" ht="15">
      <c r="AB1745" s="125"/>
    </row>
    <row r="1746" ht="15">
      <c r="AB1746" s="125"/>
    </row>
    <row r="1747" ht="15">
      <c r="AB1747" s="125"/>
    </row>
    <row r="1748" ht="15">
      <c r="AB1748" s="125"/>
    </row>
    <row r="1749" ht="15">
      <c r="AB1749" s="125"/>
    </row>
    <row r="1750" ht="15">
      <c r="AB1750" s="125"/>
    </row>
    <row r="1751" ht="15">
      <c r="AB1751" s="125"/>
    </row>
    <row r="1752" ht="15">
      <c r="AB1752" s="125"/>
    </row>
    <row r="1753" ht="15">
      <c r="AB1753" s="125"/>
    </row>
    <row r="1754" ht="15">
      <c r="AB1754" s="125"/>
    </row>
    <row r="1755" ht="15">
      <c r="AB1755" s="125"/>
    </row>
    <row r="1756" ht="15">
      <c r="AB1756" s="125"/>
    </row>
    <row r="1757" ht="15">
      <c r="AB1757" s="125"/>
    </row>
    <row r="1758" ht="15">
      <c r="AB1758" s="125"/>
    </row>
    <row r="1759" ht="15">
      <c r="AB1759" s="125"/>
    </row>
    <row r="1760" ht="15">
      <c r="AB1760" s="125"/>
    </row>
    <row r="1761" ht="15">
      <c r="AB1761" s="125"/>
    </row>
    <row r="1762" ht="15">
      <c r="AB1762" s="125"/>
    </row>
    <row r="1763" ht="15">
      <c r="AB1763" s="125"/>
    </row>
    <row r="1764" ht="15">
      <c r="AB1764" s="125"/>
    </row>
    <row r="1765" ht="15">
      <c r="AB1765" s="125"/>
    </row>
    <row r="1766" ht="15">
      <c r="AB1766" s="125"/>
    </row>
    <row r="1767" ht="15">
      <c r="AB1767" s="125"/>
    </row>
    <row r="1768" ht="15">
      <c r="AB1768" s="125"/>
    </row>
    <row r="1769" ht="15">
      <c r="AB1769" s="125"/>
    </row>
    <row r="1770" ht="15">
      <c r="AB1770" s="125"/>
    </row>
    <row r="1771" ht="15">
      <c r="AB1771" s="125"/>
    </row>
    <row r="1772" ht="15">
      <c r="AB1772" s="125"/>
    </row>
    <row r="1773" ht="15">
      <c r="AB1773" s="125"/>
    </row>
    <row r="1774" ht="15">
      <c r="AB1774" s="125"/>
    </row>
    <row r="1775" ht="15">
      <c r="AB1775" s="125"/>
    </row>
    <row r="1776" ht="15">
      <c r="AB1776" s="125"/>
    </row>
    <row r="1777" ht="15">
      <c r="AB1777" s="125"/>
    </row>
    <row r="1778" ht="15">
      <c r="AB1778" s="125"/>
    </row>
    <row r="1779" ht="15">
      <c r="AB1779" s="125"/>
    </row>
    <row r="1780" ht="15">
      <c r="AB1780" s="125"/>
    </row>
    <row r="1781" ht="15">
      <c r="AB1781" s="125"/>
    </row>
    <row r="1782" ht="15">
      <c r="AB1782" s="125"/>
    </row>
    <row r="1783" ht="15">
      <c r="AB1783" s="125"/>
    </row>
    <row r="1784" ht="15">
      <c r="AB1784" s="125"/>
    </row>
    <row r="1785" ht="15">
      <c r="AB1785" s="125"/>
    </row>
    <row r="1786" ht="15">
      <c r="AB1786" s="125"/>
    </row>
    <row r="1787" ht="15">
      <c r="AB1787" s="125"/>
    </row>
    <row r="1788" ht="15">
      <c r="AB1788" s="125"/>
    </row>
    <row r="1789" ht="15">
      <c r="AB1789" s="125"/>
    </row>
    <row r="1790" ht="15">
      <c r="AB1790" s="125"/>
    </row>
    <row r="1791" ht="15">
      <c r="AB1791" s="125"/>
    </row>
    <row r="1792" ht="15">
      <c r="AB1792" s="125"/>
    </row>
    <row r="1793" ht="15">
      <c r="AB1793" s="125"/>
    </row>
    <row r="1794" ht="15">
      <c r="AB1794" s="125"/>
    </row>
    <row r="1795" ht="15">
      <c r="AB1795" s="125"/>
    </row>
    <row r="1796" ht="15">
      <c r="AB1796" s="125"/>
    </row>
    <row r="1797" ht="15">
      <c r="AB1797" s="125"/>
    </row>
    <row r="1798" ht="15">
      <c r="AB1798" s="125"/>
    </row>
    <row r="1799" ht="15">
      <c r="AB1799" s="125"/>
    </row>
    <row r="1800" ht="15">
      <c r="AB1800" s="125"/>
    </row>
    <row r="1801" ht="15">
      <c r="AB1801" s="125"/>
    </row>
    <row r="1802" ht="15">
      <c r="AB1802" s="125"/>
    </row>
    <row r="1803" ht="15">
      <c r="AB1803" s="125"/>
    </row>
    <row r="1804" ht="15">
      <c r="AB1804" s="125"/>
    </row>
    <row r="1805" ht="15">
      <c r="AB1805" s="125"/>
    </row>
    <row r="1806" ht="15">
      <c r="AB1806" s="125"/>
    </row>
    <row r="1807" ht="15">
      <c r="AB1807" s="125"/>
    </row>
    <row r="1808" ht="15">
      <c r="AB1808" s="125"/>
    </row>
    <row r="1809" ht="15">
      <c r="AB1809" s="125"/>
    </row>
    <row r="1810" ht="15">
      <c r="AB1810" s="125"/>
    </row>
    <row r="1811" ht="15">
      <c r="AB1811" s="125"/>
    </row>
    <row r="1812" ht="15">
      <c r="AB1812" s="125"/>
    </row>
    <row r="1813" ht="15">
      <c r="AB1813" s="125"/>
    </row>
    <row r="1814" ht="15">
      <c r="AB1814" s="125"/>
    </row>
    <row r="1815" ht="15">
      <c r="AB1815" s="125"/>
    </row>
    <row r="1816" ht="15">
      <c r="AB1816" s="125"/>
    </row>
    <row r="1817" ht="15">
      <c r="AB1817" s="125"/>
    </row>
    <row r="1818" ht="15">
      <c r="AB1818" s="125"/>
    </row>
    <row r="1819" ht="15">
      <c r="AB1819" s="125"/>
    </row>
    <row r="1820" ht="15">
      <c r="AB1820" s="125"/>
    </row>
    <row r="1821" ht="15">
      <c r="AB1821" s="125"/>
    </row>
    <row r="1822" ht="15">
      <c r="AB1822" s="125"/>
    </row>
    <row r="1823" ht="15">
      <c r="AB1823" s="125"/>
    </row>
    <row r="1824" ht="15">
      <c r="AB1824" s="125"/>
    </row>
    <row r="1825" ht="15">
      <c r="AB1825" s="125"/>
    </row>
    <row r="1826" ht="15">
      <c r="AB1826" s="125"/>
    </row>
    <row r="1827" ht="15">
      <c r="AB1827" s="125"/>
    </row>
    <row r="1828" ht="15">
      <c r="AB1828" s="125"/>
    </row>
    <row r="1829" ht="15">
      <c r="AB1829" s="125"/>
    </row>
    <row r="1830" ht="15">
      <c r="AB1830" s="125"/>
    </row>
    <row r="1831" ht="15">
      <c r="AB1831" s="125"/>
    </row>
    <row r="1832" ht="15">
      <c r="AB1832" s="125"/>
    </row>
    <row r="1833" ht="15">
      <c r="AB1833" s="125"/>
    </row>
    <row r="1834" ht="15">
      <c r="AB1834" s="125"/>
    </row>
    <row r="1835" ht="15">
      <c r="AB1835" s="125"/>
    </row>
    <row r="1836" ht="15">
      <c r="AB1836" s="125"/>
    </row>
    <row r="1837" ht="15">
      <c r="AB1837" s="125"/>
    </row>
    <row r="1838" ht="15">
      <c r="AB1838" s="125"/>
    </row>
    <row r="1839" ht="15">
      <c r="AB1839" s="125"/>
    </row>
    <row r="1840" ht="15">
      <c r="AB1840" s="125"/>
    </row>
    <row r="1841" ht="15">
      <c r="AB1841" s="125"/>
    </row>
    <row r="1842" ht="15">
      <c r="AB1842" s="125"/>
    </row>
    <row r="1843" ht="15">
      <c r="AB1843" s="125"/>
    </row>
    <row r="1844" ht="15">
      <c r="AB1844" s="125"/>
    </row>
    <row r="1845" ht="15">
      <c r="AB1845" s="125"/>
    </row>
    <row r="1846" ht="15">
      <c r="AB1846" s="125"/>
    </row>
    <row r="1847" ht="15">
      <c r="AB1847" s="125"/>
    </row>
    <row r="1848" ht="15">
      <c r="AB1848" s="125"/>
    </row>
    <row r="1849" ht="15">
      <c r="AB1849" s="125"/>
    </row>
    <row r="1850" ht="15">
      <c r="AB1850" s="125"/>
    </row>
    <row r="1851" ht="15">
      <c r="AB1851" s="125"/>
    </row>
    <row r="1852" ht="15">
      <c r="AB1852" s="125"/>
    </row>
    <row r="1853" ht="15">
      <c r="AB1853" s="125"/>
    </row>
    <row r="1854" ht="15">
      <c r="AB1854" s="125"/>
    </row>
    <row r="1855" ht="15">
      <c r="AB1855" s="125"/>
    </row>
    <row r="1856" ht="15">
      <c r="AB1856" s="125"/>
    </row>
    <row r="1857" ht="15">
      <c r="AB1857" s="125"/>
    </row>
    <row r="1858" ht="15">
      <c r="AB1858" s="125"/>
    </row>
    <row r="1859" ht="15">
      <c r="AB1859" s="125"/>
    </row>
    <row r="1860" ht="15">
      <c r="AB1860" s="125"/>
    </row>
    <row r="1861" ht="15">
      <c r="AB1861" s="125"/>
    </row>
    <row r="1862" ht="15">
      <c r="AB1862" s="125"/>
    </row>
    <row r="1863" ht="15">
      <c r="AB1863" s="125"/>
    </row>
    <row r="1864" ht="15">
      <c r="AB1864" s="125"/>
    </row>
    <row r="1865" ht="15">
      <c r="AB1865" s="125"/>
    </row>
    <row r="1866" ht="15">
      <c r="AB1866" s="125"/>
    </row>
    <row r="1867" ht="15">
      <c r="AB1867" s="125"/>
    </row>
    <row r="1868" ht="15">
      <c r="AB1868" s="125"/>
    </row>
    <row r="1869" ht="15">
      <c r="AB1869" s="125"/>
    </row>
    <row r="1870" ht="15">
      <c r="AB1870" s="125"/>
    </row>
    <row r="1871" ht="15">
      <c r="AB1871" s="125"/>
    </row>
    <row r="1872" ht="15">
      <c r="AB1872" s="125"/>
    </row>
    <row r="1873" ht="15">
      <c r="AB1873" s="125"/>
    </row>
    <row r="1874" ht="15">
      <c r="AB1874" s="125"/>
    </row>
    <row r="1875" ht="15">
      <c r="AB1875" s="125"/>
    </row>
    <row r="1876" ht="15">
      <c r="AB1876" s="125"/>
    </row>
    <row r="1877" ht="15">
      <c r="AB1877" s="125"/>
    </row>
    <row r="1878" ht="15">
      <c r="AB1878" s="125"/>
    </row>
    <row r="1879" ht="15">
      <c r="AB1879" s="125"/>
    </row>
    <row r="1880" ht="15">
      <c r="AB1880" s="125"/>
    </row>
    <row r="1881" ht="15">
      <c r="AB1881" s="125"/>
    </row>
    <row r="1882" ht="15">
      <c r="AB1882" s="125"/>
    </row>
    <row r="1883" ht="15">
      <c r="AB1883" s="125"/>
    </row>
    <row r="1884" ht="15">
      <c r="AB1884" s="125"/>
    </row>
    <row r="1885" ht="15">
      <c r="AB1885" s="125"/>
    </row>
    <row r="1886" ht="15">
      <c r="AB1886" s="125"/>
    </row>
    <row r="1887" ht="15">
      <c r="AB1887" s="125"/>
    </row>
    <row r="1888" ht="15">
      <c r="AB1888" s="125"/>
    </row>
    <row r="1889" ht="15">
      <c r="AB1889" s="125"/>
    </row>
    <row r="1890" ht="15">
      <c r="AB1890" s="125"/>
    </row>
    <row r="1891" ht="15">
      <c r="AB1891" s="125"/>
    </row>
    <row r="1892" ht="15">
      <c r="AB1892" s="125"/>
    </row>
    <row r="1893" ht="15">
      <c r="AB1893" s="125"/>
    </row>
    <row r="1894" ht="15">
      <c r="AB1894" s="125"/>
    </row>
    <row r="1895" ht="15">
      <c r="AB1895" s="125"/>
    </row>
    <row r="1896" ht="15">
      <c r="AB1896" s="125"/>
    </row>
    <row r="1897" ht="15">
      <c r="AB1897" s="125"/>
    </row>
    <row r="1898" ht="15">
      <c r="AB1898" s="125"/>
    </row>
    <row r="1899" ht="15">
      <c r="AB1899" s="125"/>
    </row>
    <row r="1900" ht="15">
      <c r="AB1900" s="125"/>
    </row>
    <row r="1901" ht="15">
      <c r="AB1901" s="125"/>
    </row>
    <row r="1902" ht="15">
      <c r="AB1902" s="125"/>
    </row>
    <row r="1903" ht="15">
      <c r="AB1903" s="125"/>
    </row>
    <row r="1904" ht="15">
      <c r="AB1904" s="125"/>
    </row>
    <row r="1905" ht="15">
      <c r="AB1905" s="125"/>
    </row>
    <row r="1906" ht="15">
      <c r="AB1906" s="125"/>
    </row>
    <row r="1907" ht="15">
      <c r="AB1907" s="125"/>
    </row>
    <row r="1908" ht="15">
      <c r="AB1908" s="125"/>
    </row>
    <row r="1909" ht="15">
      <c r="AB1909" s="125"/>
    </row>
    <row r="1910" ht="15">
      <c r="AB1910" s="125"/>
    </row>
    <row r="1911" ht="15">
      <c r="AB1911" s="125"/>
    </row>
    <row r="1912" ht="15">
      <c r="AB1912" s="125"/>
    </row>
    <row r="1913" ht="15">
      <c r="AB1913" s="125"/>
    </row>
    <row r="1914" ht="15">
      <c r="AB1914" s="125"/>
    </row>
    <row r="1915" ht="15">
      <c r="AB1915" s="125"/>
    </row>
    <row r="1916" ht="15">
      <c r="AB1916" s="125"/>
    </row>
    <row r="1917" ht="15">
      <c r="AB1917" s="125"/>
    </row>
    <row r="1918" ht="15">
      <c r="AB1918" s="125"/>
    </row>
    <row r="1919" ht="15">
      <c r="AB1919" s="125"/>
    </row>
    <row r="1920" ht="15">
      <c r="AB1920" s="125"/>
    </row>
    <row r="1921" ht="15">
      <c r="AB1921" s="125"/>
    </row>
    <row r="1922" ht="15">
      <c r="AB1922" s="125"/>
    </row>
    <row r="1923" ht="15">
      <c r="AB1923" s="125"/>
    </row>
    <row r="1924" ht="15">
      <c r="AB1924" s="125"/>
    </row>
    <row r="1925" ht="15">
      <c r="AB1925" s="125"/>
    </row>
    <row r="1926" ht="15">
      <c r="AB1926" s="125"/>
    </row>
    <row r="1927" ht="15">
      <c r="AB1927" s="125"/>
    </row>
    <row r="1928" ht="15">
      <c r="AB1928" s="125"/>
    </row>
    <row r="1929" ht="15">
      <c r="AB1929" s="125"/>
    </row>
    <row r="1930" ht="15">
      <c r="AB1930" s="125"/>
    </row>
    <row r="1931" ht="15">
      <c r="AB1931" s="125"/>
    </row>
    <row r="1932" ht="15">
      <c r="AB1932" s="125"/>
    </row>
    <row r="1933" ht="15">
      <c r="AB1933" s="125"/>
    </row>
    <row r="1934" ht="15">
      <c r="AB1934" s="125"/>
    </row>
    <row r="1935" ht="15">
      <c r="AB1935" s="125"/>
    </row>
    <row r="1936" ht="15">
      <c r="AB1936" s="125"/>
    </row>
    <row r="1937" ht="15">
      <c r="AB1937" s="125"/>
    </row>
    <row r="1938" ht="15">
      <c r="AB1938" s="125"/>
    </row>
    <row r="1939" ht="15">
      <c r="AB1939" s="125"/>
    </row>
    <row r="1940" ht="15">
      <c r="AB1940" s="125"/>
    </row>
    <row r="1941" ht="15">
      <c r="AB1941" s="125"/>
    </row>
    <row r="1942" ht="15">
      <c r="AB1942" s="125"/>
    </row>
    <row r="1943" ht="15">
      <c r="AB1943" s="125"/>
    </row>
    <row r="1944" ht="15">
      <c r="AB1944" s="125"/>
    </row>
    <row r="1945" ht="15">
      <c r="AB1945" s="125"/>
    </row>
    <row r="1946" ht="15">
      <c r="AB1946" s="125"/>
    </row>
    <row r="1947" ht="15">
      <c r="AB1947" s="125"/>
    </row>
    <row r="1948" ht="15">
      <c r="AB1948" s="125"/>
    </row>
    <row r="1949" ht="15">
      <c r="AB1949" s="125"/>
    </row>
    <row r="1950" ht="15">
      <c r="AB1950" s="125"/>
    </row>
    <row r="1951" ht="15">
      <c r="AB1951" s="125"/>
    </row>
    <row r="1952" ht="15">
      <c r="AB1952" s="125"/>
    </row>
    <row r="1953" ht="15">
      <c r="AB1953" s="125"/>
    </row>
    <row r="1954" ht="15">
      <c r="AB1954" s="125"/>
    </row>
    <row r="1955" ht="15">
      <c r="AB1955" s="125"/>
    </row>
    <row r="1956" ht="15">
      <c r="AB1956" s="125"/>
    </row>
    <row r="1957" ht="15">
      <c r="AB1957" s="125"/>
    </row>
    <row r="1958" ht="15">
      <c r="AB1958" s="125"/>
    </row>
    <row r="1959" ht="15">
      <c r="AB1959" s="125"/>
    </row>
    <row r="1960" ht="15">
      <c r="AB1960" s="125"/>
    </row>
    <row r="1961" ht="15">
      <c r="AB1961" s="125"/>
    </row>
    <row r="1962" ht="15">
      <c r="AB1962" s="125"/>
    </row>
    <row r="1963" ht="15">
      <c r="AB1963" s="125"/>
    </row>
    <row r="1964" ht="15">
      <c r="AB1964" s="125"/>
    </row>
    <row r="1965" ht="15">
      <c r="AB1965" s="125"/>
    </row>
    <row r="1966" ht="15">
      <c r="AB1966" s="125"/>
    </row>
    <row r="1967" ht="15">
      <c r="AB1967" s="125"/>
    </row>
    <row r="1968" ht="15">
      <c r="AB1968" s="125"/>
    </row>
    <row r="1969" ht="15">
      <c r="AB1969" s="125"/>
    </row>
    <row r="1970" ht="15">
      <c r="AB1970" s="125"/>
    </row>
    <row r="1971" ht="15">
      <c r="AB1971" s="125"/>
    </row>
    <row r="1972" ht="15">
      <c r="AB1972" s="125"/>
    </row>
    <row r="1973" ht="15">
      <c r="AB1973" s="125"/>
    </row>
    <row r="1974" ht="15">
      <c r="AB1974" s="125"/>
    </row>
    <row r="1975" ht="15">
      <c r="AB1975" s="125"/>
    </row>
    <row r="1976" ht="15">
      <c r="AB1976" s="125"/>
    </row>
    <row r="1977" ht="15">
      <c r="AB1977" s="125"/>
    </row>
    <row r="1978" ht="15">
      <c r="AB1978" s="125"/>
    </row>
    <row r="1979" ht="15">
      <c r="AB1979" s="125"/>
    </row>
    <row r="1980" ht="15">
      <c r="AB1980" s="125"/>
    </row>
    <row r="1981" ht="15">
      <c r="AB1981" s="125"/>
    </row>
    <row r="1982" ht="15">
      <c r="AB1982" s="125"/>
    </row>
    <row r="1983" ht="15">
      <c r="AB1983" s="125"/>
    </row>
    <row r="1984" ht="15">
      <c r="AB1984" s="125"/>
    </row>
    <row r="1985" ht="15">
      <c r="AB1985" s="125"/>
    </row>
    <row r="1986" ht="15">
      <c r="AB1986" s="125"/>
    </row>
    <row r="1987" ht="15">
      <c r="AB1987" s="125"/>
    </row>
    <row r="1988" ht="15">
      <c r="AB1988" s="125"/>
    </row>
    <row r="1989" ht="15">
      <c r="AB1989" s="125"/>
    </row>
    <row r="1990" ht="15">
      <c r="AB1990" s="125"/>
    </row>
    <row r="1991" ht="15">
      <c r="AB1991" s="125"/>
    </row>
    <row r="1992" ht="15">
      <c r="AB1992" s="125"/>
    </row>
    <row r="1993" ht="15">
      <c r="AB1993" s="125"/>
    </row>
    <row r="1994" ht="15">
      <c r="AB1994" s="125"/>
    </row>
    <row r="1995" ht="15">
      <c r="AB1995" s="125"/>
    </row>
    <row r="1996" ht="15">
      <c r="AB1996" s="125"/>
    </row>
    <row r="1997" ht="15">
      <c r="AB1997" s="125"/>
    </row>
    <row r="1998" ht="15">
      <c r="AB1998" s="125"/>
    </row>
    <row r="1999" ht="15">
      <c r="AB1999" s="125"/>
    </row>
    <row r="2000" ht="15">
      <c r="AB2000" s="125"/>
    </row>
    <row r="2001" ht="15">
      <c r="AB2001" s="125"/>
    </row>
    <row r="2002" ht="15">
      <c r="AB2002" s="125"/>
    </row>
    <row r="2003" ht="15">
      <c r="AB2003" s="125"/>
    </row>
    <row r="2004" ht="15">
      <c r="AB2004" s="125"/>
    </row>
    <row r="2005" ht="15">
      <c r="AB2005" s="125"/>
    </row>
    <row r="2006" ht="15">
      <c r="AB2006" s="125"/>
    </row>
    <row r="2007" ht="15">
      <c r="AB2007" s="125"/>
    </row>
    <row r="2008" ht="15">
      <c r="AB2008" s="125"/>
    </row>
    <row r="2009" ht="15">
      <c r="AB2009" s="125"/>
    </row>
    <row r="2010" ht="15">
      <c r="AB2010" s="125"/>
    </row>
    <row r="2011" ht="15">
      <c r="AB2011" s="125"/>
    </row>
    <row r="2012" ht="15">
      <c r="AB2012" s="125"/>
    </row>
    <row r="2013" ht="15">
      <c r="AB2013" s="125"/>
    </row>
    <row r="2014" ht="15">
      <c r="AB2014" s="125"/>
    </row>
    <row r="2015" ht="15">
      <c r="AB2015" s="125"/>
    </row>
    <row r="2016" ht="15">
      <c r="AB2016" s="125"/>
    </row>
    <row r="2017" ht="15">
      <c r="AB2017" s="125"/>
    </row>
    <row r="2018" ht="15">
      <c r="AB2018" s="125"/>
    </row>
    <row r="2019" ht="15">
      <c r="AB2019" s="125"/>
    </row>
    <row r="2020" ht="15">
      <c r="AB2020" s="125"/>
    </row>
    <row r="2021" ht="15">
      <c r="AB2021" s="125"/>
    </row>
    <row r="2022" ht="15">
      <c r="AB2022" s="125"/>
    </row>
    <row r="2023" ht="15">
      <c r="AB2023" s="125"/>
    </row>
    <row r="2024" ht="15">
      <c r="AB2024" s="125"/>
    </row>
    <row r="2025" ht="15">
      <c r="AB2025" s="125"/>
    </row>
    <row r="2026" ht="15">
      <c r="AB2026" s="125"/>
    </row>
    <row r="2027" ht="15">
      <c r="AB2027" s="125"/>
    </row>
    <row r="2028" ht="15">
      <c r="AB2028" s="125"/>
    </row>
    <row r="2029" ht="15">
      <c r="AB2029" s="125"/>
    </row>
    <row r="2030" ht="15">
      <c r="AB2030" s="125"/>
    </row>
    <row r="2031" ht="15">
      <c r="AB2031" s="125"/>
    </row>
    <row r="2032" ht="15">
      <c r="AB2032" s="125"/>
    </row>
    <row r="2033" ht="15">
      <c r="AB2033" s="125"/>
    </row>
    <row r="2034" ht="15">
      <c r="AB2034" s="125"/>
    </row>
    <row r="2035" ht="15">
      <c r="AB2035" s="125"/>
    </row>
    <row r="2036" ht="15">
      <c r="AB2036" s="125"/>
    </row>
    <row r="2037" ht="15">
      <c r="AB2037" s="125"/>
    </row>
    <row r="2038" ht="15">
      <c r="AB2038" s="125"/>
    </row>
    <row r="2039" ht="15">
      <c r="AB2039" s="125"/>
    </row>
    <row r="2040" ht="15">
      <c r="AB2040" s="125"/>
    </row>
    <row r="2041" ht="15">
      <c r="AB2041" s="125"/>
    </row>
    <row r="2042" ht="15">
      <c r="AB2042" s="125"/>
    </row>
    <row r="2043" ht="15">
      <c r="AB2043" s="125"/>
    </row>
    <row r="2044" ht="15">
      <c r="AB2044" s="125"/>
    </row>
    <row r="2045" ht="15">
      <c r="AB2045" s="125"/>
    </row>
    <row r="2046" ht="15">
      <c r="AB2046" s="125"/>
    </row>
    <row r="2047" ht="15">
      <c r="AB2047" s="125"/>
    </row>
    <row r="2048" ht="15">
      <c r="AB2048" s="125"/>
    </row>
    <row r="2049" ht="15">
      <c r="AB2049" s="125"/>
    </row>
    <row r="2050" ht="15">
      <c r="AB2050" s="125"/>
    </row>
    <row r="2051" ht="15">
      <c r="AB2051" s="125"/>
    </row>
    <row r="2052" ht="15">
      <c r="AB2052" s="125"/>
    </row>
    <row r="2053" ht="15">
      <c r="AB2053" s="125"/>
    </row>
    <row r="2054" ht="15">
      <c r="AB2054" s="125"/>
    </row>
    <row r="2055" ht="15">
      <c r="AB2055" s="125"/>
    </row>
    <row r="2056" ht="15">
      <c r="AB2056" s="125"/>
    </row>
    <row r="2057" ht="15">
      <c r="AB2057" s="125"/>
    </row>
    <row r="2058" ht="15">
      <c r="AB2058" s="125"/>
    </row>
    <row r="2059" ht="15">
      <c r="AB2059" s="125"/>
    </row>
    <row r="2060" ht="15">
      <c r="AB2060" s="125"/>
    </row>
    <row r="2061" ht="15">
      <c r="AB2061" s="125"/>
    </row>
    <row r="2062" ht="15">
      <c r="AB2062" s="125"/>
    </row>
    <row r="2063" ht="15">
      <c r="AB2063" s="125"/>
    </row>
    <row r="2064" ht="15">
      <c r="AB2064" s="125"/>
    </row>
    <row r="2065" ht="15">
      <c r="AB2065" s="125"/>
    </row>
    <row r="2066" ht="15">
      <c r="AB2066" s="125"/>
    </row>
    <row r="2067" ht="15">
      <c r="AB2067" s="125"/>
    </row>
    <row r="2068" ht="15">
      <c r="AB2068" s="125"/>
    </row>
    <row r="2069" ht="15">
      <c r="AB2069" s="125"/>
    </row>
    <row r="2070" ht="15">
      <c r="AB2070" s="125"/>
    </row>
    <row r="2071" ht="15">
      <c r="AB2071" s="125"/>
    </row>
    <row r="2072" ht="15">
      <c r="AB2072" s="125"/>
    </row>
    <row r="2073" ht="15">
      <c r="AB2073" s="125"/>
    </row>
    <row r="2074" ht="15">
      <c r="AB2074" s="125"/>
    </row>
    <row r="2075" ht="15">
      <c r="AB2075" s="125"/>
    </row>
    <row r="2076" ht="15">
      <c r="AB2076" s="125"/>
    </row>
    <row r="2077" ht="15">
      <c r="AB2077" s="125"/>
    </row>
    <row r="2078" ht="15">
      <c r="AB2078" s="125"/>
    </row>
    <row r="2079" ht="15">
      <c r="AB2079" s="125"/>
    </row>
    <row r="2080" ht="15">
      <c r="AB2080" s="125"/>
    </row>
    <row r="2081" ht="15">
      <c r="AB2081" s="125"/>
    </row>
    <row r="2082" ht="15">
      <c r="AB2082" s="125"/>
    </row>
    <row r="2083" ht="15">
      <c r="AB2083" s="125"/>
    </row>
    <row r="2084" ht="15">
      <c r="AB2084" s="125"/>
    </row>
    <row r="2085" ht="15">
      <c r="AB2085" s="125"/>
    </row>
    <row r="2086" ht="15">
      <c r="AB2086" s="125"/>
    </row>
    <row r="2087" ht="15">
      <c r="AB2087" s="125"/>
    </row>
    <row r="2088" ht="15">
      <c r="AB2088" s="125"/>
    </row>
    <row r="2089" ht="15">
      <c r="AB2089" s="125"/>
    </row>
    <row r="2090" ht="15">
      <c r="AB2090" s="125"/>
    </row>
    <row r="2091" ht="15">
      <c r="AB2091" s="125"/>
    </row>
    <row r="2092" ht="15">
      <c r="AB2092" s="125"/>
    </row>
    <row r="2093" ht="15">
      <c r="AB2093" s="125"/>
    </row>
    <row r="2094" ht="15">
      <c r="AB2094" s="125"/>
    </row>
    <row r="2095" ht="15">
      <c r="AB2095" s="125"/>
    </row>
    <row r="2096" ht="15">
      <c r="AB2096" s="125"/>
    </row>
    <row r="2097" ht="15">
      <c r="AB2097" s="125"/>
    </row>
    <row r="2098" ht="15">
      <c r="AB2098" s="125"/>
    </row>
    <row r="2099" ht="15">
      <c r="AB2099" s="125"/>
    </row>
    <row r="2100" ht="15">
      <c r="AB2100" s="125"/>
    </row>
    <row r="2101" ht="15">
      <c r="AB2101" s="125"/>
    </row>
    <row r="2102" ht="15">
      <c r="AB2102" s="125"/>
    </row>
    <row r="2103" ht="15">
      <c r="AB2103" s="125"/>
    </row>
    <row r="2104" ht="15">
      <c r="AB2104" s="125"/>
    </row>
    <row r="2105" ht="15">
      <c r="AB2105" s="125"/>
    </row>
    <row r="2106" ht="15">
      <c r="AB2106" s="125"/>
    </row>
    <row r="2107" ht="15">
      <c r="AB2107" s="125"/>
    </row>
    <row r="2108" ht="15">
      <c r="AB2108" s="125"/>
    </row>
    <row r="2109" ht="15">
      <c r="AB2109" s="125"/>
    </row>
    <row r="2110" ht="15">
      <c r="AB2110" s="125"/>
    </row>
    <row r="2111" ht="15">
      <c r="AB2111" s="125"/>
    </row>
    <row r="2112" ht="15">
      <c r="AB2112" s="125"/>
    </row>
    <row r="2113" ht="15">
      <c r="AB2113" s="125"/>
    </row>
    <row r="2114" ht="15">
      <c r="AB2114" s="125"/>
    </row>
    <row r="2115" ht="15">
      <c r="AB2115" s="125"/>
    </row>
    <row r="2116" ht="15">
      <c r="AB2116" s="125"/>
    </row>
    <row r="2117" ht="15">
      <c r="AB2117" s="125"/>
    </row>
    <row r="2118" ht="15">
      <c r="AB2118" s="125"/>
    </row>
    <row r="2119" ht="15">
      <c r="AB2119" s="125"/>
    </row>
    <row r="2120" ht="15">
      <c r="AB2120" s="125"/>
    </row>
    <row r="2121" ht="15">
      <c r="AB2121" s="125"/>
    </row>
    <row r="2122" ht="15">
      <c r="AB2122" s="125"/>
    </row>
    <row r="2123" ht="15">
      <c r="AB2123" s="125"/>
    </row>
    <row r="2124" ht="15">
      <c r="AB2124" s="125"/>
    </row>
    <row r="2125" ht="15">
      <c r="AB2125" s="125"/>
    </row>
    <row r="2126" ht="15">
      <c r="AB2126" s="125"/>
    </row>
    <row r="2127" ht="15">
      <c r="AB2127" s="125"/>
    </row>
    <row r="2128" ht="15">
      <c r="AB2128" s="125"/>
    </row>
    <row r="2129" ht="15">
      <c r="AB2129" s="125"/>
    </row>
    <row r="2130" ht="15">
      <c r="AB2130" s="125"/>
    </row>
    <row r="2131" ht="15">
      <c r="AB2131" s="125"/>
    </row>
    <row r="2132" ht="15">
      <c r="AB2132" s="125"/>
    </row>
    <row r="2133" ht="15">
      <c r="AB2133" s="125"/>
    </row>
    <row r="2134" ht="15">
      <c r="AB2134" s="125"/>
    </row>
    <row r="2135" ht="15">
      <c r="AB2135" s="125"/>
    </row>
    <row r="2136" ht="15">
      <c r="AB2136" s="125"/>
    </row>
    <row r="2137" ht="15">
      <c r="AB2137" s="125"/>
    </row>
    <row r="2138" ht="15">
      <c r="AB2138" s="125"/>
    </row>
    <row r="2139" ht="15">
      <c r="AB2139" s="125"/>
    </row>
    <row r="2140" ht="15">
      <c r="AB2140" s="125"/>
    </row>
    <row r="2141" ht="15">
      <c r="AB2141" s="125"/>
    </row>
    <row r="2142" ht="15">
      <c r="AB2142" s="125"/>
    </row>
    <row r="2143" ht="15">
      <c r="AB2143" s="125"/>
    </row>
    <row r="2144" ht="15">
      <c r="AB2144" s="125"/>
    </row>
    <row r="2145" ht="15">
      <c r="AB2145" s="125"/>
    </row>
    <row r="2146" ht="15">
      <c r="AB2146" s="125"/>
    </row>
    <row r="2147" ht="15">
      <c r="AB2147" s="125"/>
    </row>
    <row r="2148" ht="15">
      <c r="AB2148" s="125"/>
    </row>
    <row r="2149" ht="15">
      <c r="AB2149" s="125"/>
    </row>
    <row r="2150" ht="15">
      <c r="AB2150" s="125"/>
    </row>
    <row r="2151" ht="15">
      <c r="AB2151" s="125"/>
    </row>
    <row r="2152" ht="15">
      <c r="AB2152" s="125"/>
    </row>
    <row r="2153" ht="15">
      <c r="AB2153" s="125"/>
    </row>
    <row r="2154" ht="15">
      <c r="AB2154" s="125"/>
    </row>
    <row r="2155" ht="15">
      <c r="AB2155" s="125"/>
    </row>
    <row r="2156" ht="15">
      <c r="AB2156" s="125"/>
    </row>
    <row r="2157" ht="15">
      <c r="AB2157" s="125"/>
    </row>
    <row r="2158" ht="15">
      <c r="AB2158" s="125"/>
    </row>
    <row r="2159" ht="15">
      <c r="AB2159" s="125"/>
    </row>
    <row r="2160" ht="15">
      <c r="AB2160" s="125"/>
    </row>
    <row r="2161" ht="15">
      <c r="AB2161" s="125"/>
    </row>
    <row r="2162" ht="15">
      <c r="AB2162" s="125"/>
    </row>
    <row r="2163" ht="15">
      <c r="AB2163" s="125"/>
    </row>
    <row r="2164" ht="15">
      <c r="AB2164" s="125"/>
    </row>
    <row r="2165" ht="15">
      <c r="AB2165" s="125"/>
    </row>
    <row r="2166" ht="15">
      <c r="AB2166" s="125"/>
    </row>
    <row r="2167" ht="15">
      <c r="AB2167" s="125"/>
    </row>
    <row r="2168" ht="15">
      <c r="AB2168" s="125"/>
    </row>
    <row r="2169" ht="15">
      <c r="AB2169" s="125"/>
    </row>
    <row r="2170" ht="15">
      <c r="AB2170" s="125"/>
    </row>
    <row r="2171" ht="15">
      <c r="AB2171" s="125"/>
    </row>
    <row r="2172" ht="15">
      <c r="AB2172" s="125"/>
    </row>
    <row r="2173" ht="15">
      <c r="AB2173" s="125"/>
    </row>
    <row r="2174" ht="15">
      <c r="AB2174" s="125"/>
    </row>
    <row r="2175" ht="15">
      <c r="AB2175" s="125"/>
    </row>
    <row r="2176" ht="15">
      <c r="AB2176" s="125"/>
    </row>
    <row r="2177" ht="15">
      <c r="AB2177" s="125"/>
    </row>
    <row r="2178" ht="15">
      <c r="AB2178" s="125"/>
    </row>
    <row r="2179" ht="15">
      <c r="AB2179" s="125"/>
    </row>
    <row r="2180" ht="15">
      <c r="AB2180" s="125"/>
    </row>
    <row r="2181" ht="15">
      <c r="AB2181" s="125"/>
    </row>
    <row r="2182" ht="15">
      <c r="AB2182" s="125"/>
    </row>
    <row r="2183" ht="15">
      <c r="AB2183" s="125"/>
    </row>
    <row r="2184" ht="15">
      <c r="AB2184" s="125"/>
    </row>
    <row r="2185" ht="15">
      <c r="AB2185" s="125"/>
    </row>
    <row r="2186" ht="15">
      <c r="AB2186" s="125"/>
    </row>
    <row r="2187" ht="15">
      <c r="AB2187" s="125"/>
    </row>
    <row r="2188" ht="15">
      <c r="AB2188" s="125"/>
    </row>
    <row r="2189" ht="15">
      <c r="AB2189" s="125"/>
    </row>
    <row r="2190" ht="15">
      <c r="AB2190" s="125"/>
    </row>
    <row r="2191" ht="15">
      <c r="AB2191" s="125"/>
    </row>
    <row r="2192" ht="15">
      <c r="AB2192" s="125"/>
    </row>
    <row r="2193" ht="15">
      <c r="AB2193" s="125"/>
    </row>
    <row r="2194" ht="15">
      <c r="AB2194" s="125"/>
    </row>
    <row r="2195" ht="15">
      <c r="AB2195" s="125"/>
    </row>
    <row r="2196" ht="15">
      <c r="AB2196" s="125"/>
    </row>
    <row r="2197" ht="15">
      <c r="AB2197" s="125"/>
    </row>
    <row r="2198" ht="15">
      <c r="AB2198" s="125"/>
    </row>
    <row r="2199" ht="15">
      <c r="AB2199" s="125"/>
    </row>
    <row r="2200" ht="15">
      <c r="AB2200" s="125"/>
    </row>
    <row r="2201" ht="15">
      <c r="AB2201" s="125"/>
    </row>
    <row r="2202" ht="15">
      <c r="AB2202" s="125"/>
    </row>
    <row r="2203" ht="15">
      <c r="AB2203" s="125"/>
    </row>
    <row r="2204" ht="15">
      <c r="AB2204" s="125"/>
    </row>
    <row r="2205" ht="15">
      <c r="AB2205" s="125"/>
    </row>
    <row r="2206" ht="15">
      <c r="AB2206" s="125"/>
    </row>
    <row r="2207" ht="15">
      <c r="AB2207" s="125"/>
    </row>
    <row r="2208" ht="15">
      <c r="AB2208" s="125"/>
    </row>
    <row r="2209" ht="15">
      <c r="AB2209" s="125"/>
    </row>
    <row r="2210" ht="15">
      <c r="AB2210" s="125"/>
    </row>
    <row r="2211" ht="15">
      <c r="AB2211" s="125"/>
    </row>
    <row r="2212" ht="15">
      <c r="AB2212" s="125"/>
    </row>
    <row r="2213" ht="15">
      <c r="AB2213" s="125"/>
    </row>
    <row r="2214" ht="15">
      <c r="AB2214" s="125"/>
    </row>
    <row r="2215" ht="15">
      <c r="AB2215" s="125"/>
    </row>
    <row r="2216" ht="15">
      <c r="AB2216" s="125"/>
    </row>
    <row r="2217" ht="15">
      <c r="AB2217" s="125"/>
    </row>
    <row r="2218" ht="15">
      <c r="AB2218" s="125"/>
    </row>
    <row r="2219" ht="15">
      <c r="AB2219" s="125"/>
    </row>
    <row r="2220" ht="15">
      <c r="AB2220" s="125"/>
    </row>
    <row r="2221" ht="15">
      <c r="AB2221" s="125"/>
    </row>
    <row r="2222" ht="15">
      <c r="AB2222" s="125"/>
    </row>
    <row r="2223" ht="15">
      <c r="AB2223" s="125"/>
    </row>
    <row r="2224" ht="15">
      <c r="AB2224" s="125"/>
    </row>
    <row r="2225" ht="15">
      <c r="AB2225" s="125"/>
    </row>
    <row r="2226" ht="15">
      <c r="AB2226" s="125"/>
    </row>
    <row r="2227" ht="15">
      <c r="AB2227" s="125"/>
    </row>
    <row r="2228" ht="15">
      <c r="AB2228" s="125"/>
    </row>
    <row r="2229" ht="15">
      <c r="AB2229" s="125"/>
    </row>
    <row r="2230" ht="15">
      <c r="AB2230" s="125"/>
    </row>
    <row r="2231" ht="15">
      <c r="AB2231" s="125"/>
    </row>
    <row r="2232" ht="15">
      <c r="AB2232" s="125"/>
    </row>
    <row r="2233" ht="15">
      <c r="AB2233" s="125"/>
    </row>
    <row r="2234" ht="15">
      <c r="AB2234" s="125"/>
    </row>
    <row r="2235" ht="15">
      <c r="AB2235" s="125"/>
    </row>
    <row r="2236" ht="15">
      <c r="AB2236" s="125"/>
    </row>
    <row r="2237" ht="15">
      <c r="AB2237" s="125"/>
    </row>
    <row r="2238" ht="15">
      <c r="AB2238" s="125"/>
    </row>
    <row r="2239" ht="15">
      <c r="AB2239" s="125"/>
    </row>
    <row r="2240" ht="15">
      <c r="AB2240" s="125"/>
    </row>
    <row r="2241" ht="15">
      <c r="AB2241" s="125"/>
    </row>
    <row r="2242" ht="15">
      <c r="AB2242" s="125"/>
    </row>
    <row r="2243" ht="15">
      <c r="AB2243" s="125"/>
    </row>
    <row r="2244" ht="15">
      <c r="AB2244" s="125"/>
    </row>
    <row r="2245" ht="15">
      <c r="AB2245" s="125"/>
    </row>
    <row r="2246" ht="15">
      <c r="AB2246" s="125"/>
    </row>
    <row r="2247" ht="15">
      <c r="AB2247" s="125"/>
    </row>
    <row r="2248" ht="15">
      <c r="AB2248" s="125"/>
    </row>
    <row r="2249" ht="15">
      <c r="AB2249" s="125"/>
    </row>
    <row r="2250" ht="15">
      <c r="AB2250" s="125"/>
    </row>
    <row r="2251" ht="15">
      <c r="AB2251" s="125"/>
    </row>
    <row r="2252" ht="15">
      <c r="AB2252" s="125"/>
    </row>
    <row r="2253" ht="15">
      <c r="AB2253" s="125"/>
    </row>
    <row r="2254" ht="15">
      <c r="AB2254" s="125"/>
    </row>
    <row r="2255" ht="15">
      <c r="AB2255" s="125"/>
    </row>
    <row r="2256" ht="15">
      <c r="AB2256" s="125"/>
    </row>
    <row r="2257" ht="15">
      <c r="AB2257" s="125"/>
    </row>
    <row r="2258" ht="15">
      <c r="AB2258" s="125"/>
    </row>
    <row r="2259" ht="15">
      <c r="AB2259" s="125"/>
    </row>
    <row r="2260" ht="15">
      <c r="AB2260" s="125"/>
    </row>
    <row r="2261" ht="15">
      <c r="AB2261" s="125"/>
    </row>
    <row r="2262" ht="15">
      <c r="AB2262" s="125"/>
    </row>
    <row r="2263" ht="15">
      <c r="AB2263" s="125"/>
    </row>
    <row r="2264" ht="15">
      <c r="AB2264" s="125"/>
    </row>
    <row r="2265" ht="15">
      <c r="AB2265" s="125"/>
    </row>
    <row r="2266" ht="15">
      <c r="AB2266" s="125"/>
    </row>
    <row r="2267" ht="15">
      <c r="AB2267" s="125"/>
    </row>
    <row r="2268" ht="15">
      <c r="AB2268" s="125"/>
    </row>
    <row r="2269" ht="15">
      <c r="AB2269" s="125"/>
    </row>
    <row r="2270" ht="15">
      <c r="AB2270" s="125"/>
    </row>
    <row r="2271" ht="15">
      <c r="AB2271" s="125"/>
    </row>
    <row r="2272" ht="15">
      <c r="AB2272" s="125"/>
    </row>
    <row r="2273" ht="15">
      <c r="AB2273" s="125"/>
    </row>
    <row r="2274" ht="15">
      <c r="AB2274" s="125"/>
    </row>
    <row r="2275" ht="15">
      <c r="AB2275" s="125"/>
    </row>
    <row r="2276" ht="15">
      <c r="AB2276" s="125"/>
    </row>
    <row r="2277" ht="15">
      <c r="AB2277" s="125"/>
    </row>
    <row r="2278" ht="15">
      <c r="AB2278" s="125"/>
    </row>
    <row r="2279" ht="15">
      <c r="AB2279" s="125"/>
    </row>
    <row r="2280" ht="15">
      <c r="AB2280" s="125"/>
    </row>
    <row r="2281" ht="15">
      <c r="AB2281" s="125"/>
    </row>
    <row r="2282" ht="15">
      <c r="AB2282" s="125"/>
    </row>
    <row r="2283" ht="15">
      <c r="AB2283" s="125"/>
    </row>
    <row r="2284" ht="15">
      <c r="AB2284" s="125"/>
    </row>
    <row r="2285" ht="15">
      <c r="AB2285" s="125"/>
    </row>
    <row r="2286" ht="15">
      <c r="AB2286" s="125"/>
    </row>
    <row r="2287" ht="15">
      <c r="AB2287" s="125"/>
    </row>
    <row r="2288" ht="15">
      <c r="AB2288" s="125"/>
    </row>
    <row r="2289" ht="15">
      <c r="AB2289" s="125"/>
    </row>
    <row r="2290" ht="15">
      <c r="AB2290" s="125"/>
    </row>
    <row r="2291" ht="15">
      <c r="AB2291" s="125"/>
    </row>
    <row r="2292" ht="15">
      <c r="AB2292" s="125"/>
    </row>
    <row r="2293" ht="15">
      <c r="AB2293" s="125"/>
    </row>
    <row r="2294" ht="15">
      <c r="AB2294" s="125"/>
    </row>
    <row r="2295" ht="15">
      <c r="AB2295" s="125"/>
    </row>
    <row r="2296" ht="15">
      <c r="AB2296" s="125"/>
    </row>
    <row r="2297" ht="15">
      <c r="AB2297" s="125"/>
    </row>
    <row r="2298" ht="15">
      <c r="AB2298" s="125"/>
    </row>
    <row r="2299" ht="15">
      <c r="AB2299" s="125"/>
    </row>
    <row r="2300" ht="15">
      <c r="AB2300" s="125"/>
    </row>
    <row r="2301" ht="15">
      <c r="AB2301" s="125"/>
    </row>
    <row r="2302" ht="15">
      <c r="AB2302" s="125"/>
    </row>
    <row r="2303" ht="15">
      <c r="AB2303" s="125"/>
    </row>
    <row r="2304" ht="15">
      <c r="AB2304" s="125"/>
    </row>
    <row r="2305" ht="15">
      <c r="AB2305" s="125"/>
    </row>
    <row r="2306" ht="15">
      <c r="AB2306" s="125"/>
    </row>
    <row r="2307" ht="15">
      <c r="AB2307" s="125"/>
    </row>
    <row r="2308" ht="15">
      <c r="AB2308" s="125"/>
    </row>
    <row r="2309" ht="15">
      <c r="AB2309" s="125"/>
    </row>
    <row r="2310" ht="15">
      <c r="AB2310" s="125"/>
    </row>
    <row r="2311" ht="15">
      <c r="AB2311" s="125"/>
    </row>
    <row r="2312" ht="15">
      <c r="AB2312" s="125"/>
    </row>
    <row r="2313" ht="15">
      <c r="AB2313" s="125"/>
    </row>
    <row r="2314" ht="15">
      <c r="AB2314" s="125"/>
    </row>
    <row r="2315" ht="15">
      <c r="AB2315" s="125"/>
    </row>
    <row r="2316" ht="15">
      <c r="AB2316" s="125"/>
    </row>
    <row r="2317" ht="15">
      <c r="AB2317" s="125"/>
    </row>
    <row r="2318" ht="15">
      <c r="AB2318" s="125"/>
    </row>
    <row r="2319" ht="15">
      <c r="AB2319" s="125"/>
    </row>
    <row r="2320" ht="15">
      <c r="AB2320" s="125"/>
    </row>
    <row r="2321" ht="15">
      <c r="AB2321" s="125"/>
    </row>
    <row r="2322" ht="15">
      <c r="AB2322" s="125"/>
    </row>
    <row r="2323" ht="15">
      <c r="AB2323" s="125"/>
    </row>
    <row r="2324" ht="15">
      <c r="AB2324" s="125"/>
    </row>
    <row r="2325" ht="15">
      <c r="AB2325" s="125"/>
    </row>
    <row r="2326" ht="15">
      <c r="AB2326" s="125"/>
    </row>
    <row r="2327" ht="15">
      <c r="AB2327" s="125"/>
    </row>
    <row r="2328" ht="15">
      <c r="AB2328" s="125"/>
    </row>
    <row r="2329" ht="15">
      <c r="AB2329" s="125"/>
    </row>
    <row r="2330" ht="15">
      <c r="AB2330" s="125"/>
    </row>
    <row r="2331" ht="15">
      <c r="AB2331" s="125"/>
    </row>
    <row r="2332" ht="15">
      <c r="AB2332" s="125"/>
    </row>
    <row r="2333" ht="15">
      <c r="AB2333" s="125"/>
    </row>
    <row r="2334" ht="15">
      <c r="AB2334" s="125"/>
    </row>
    <row r="2335" ht="15">
      <c r="AB2335" s="125"/>
    </row>
    <row r="2336" ht="15">
      <c r="AB2336" s="125"/>
    </row>
    <row r="2337" ht="15">
      <c r="AB2337" s="125"/>
    </row>
    <row r="2338" ht="15">
      <c r="AB2338" s="125"/>
    </row>
    <row r="2339" ht="15">
      <c r="AB2339" s="125"/>
    </row>
    <row r="2340" ht="15">
      <c r="AB2340" s="125"/>
    </row>
    <row r="2341" ht="15">
      <c r="AB2341" s="125"/>
    </row>
    <row r="2342" ht="15">
      <c r="AB2342" s="125"/>
    </row>
    <row r="2343" ht="15">
      <c r="AB2343" s="125"/>
    </row>
    <row r="2344" ht="15">
      <c r="AB2344" s="125"/>
    </row>
    <row r="2345" ht="15">
      <c r="AB2345" s="125"/>
    </row>
    <row r="2346" ht="15">
      <c r="AB2346" s="125"/>
    </row>
    <row r="2347" ht="15">
      <c r="AB2347" s="125"/>
    </row>
    <row r="2348" ht="15">
      <c r="AB2348" s="125"/>
    </row>
    <row r="2349" ht="15">
      <c r="AB2349" s="125"/>
    </row>
    <row r="2350" ht="15">
      <c r="AB2350" s="125"/>
    </row>
    <row r="2351" ht="15">
      <c r="AB2351" s="125"/>
    </row>
    <row r="2352" ht="15">
      <c r="AB2352" s="125"/>
    </row>
    <row r="2353" ht="15">
      <c r="AB2353" s="125"/>
    </row>
    <row r="2354" ht="15">
      <c r="AB2354" s="125"/>
    </row>
    <row r="2355" ht="15">
      <c r="AB2355" s="125"/>
    </row>
    <row r="2356" ht="15">
      <c r="AB2356" s="125"/>
    </row>
    <row r="2357" ht="15">
      <c r="AB2357" s="125"/>
    </row>
    <row r="2358" ht="15">
      <c r="AB2358" s="125"/>
    </row>
    <row r="2359" ht="15">
      <c r="AB2359" s="125"/>
    </row>
    <row r="2360" ht="15">
      <c r="AB2360" s="125"/>
    </row>
    <row r="2361" ht="15">
      <c r="AB2361" s="125"/>
    </row>
    <row r="2362" ht="15">
      <c r="AB2362" s="125"/>
    </row>
    <row r="2363" ht="15">
      <c r="AB2363" s="125"/>
    </row>
    <row r="2364" ht="15">
      <c r="AB2364" s="125"/>
    </row>
    <row r="2365" ht="15">
      <c r="AB2365" s="125"/>
    </row>
    <row r="2366" ht="15">
      <c r="AB2366" s="125"/>
    </row>
    <row r="2367" ht="15">
      <c r="AB2367" s="125"/>
    </row>
    <row r="2368" ht="15">
      <c r="AB2368" s="125"/>
    </row>
    <row r="2369" ht="15">
      <c r="AB2369" s="125"/>
    </row>
    <row r="2370" ht="15">
      <c r="AB2370" s="125"/>
    </row>
    <row r="2371" ht="15">
      <c r="AB2371" s="125"/>
    </row>
    <row r="2372" ht="15">
      <c r="AB2372" s="125"/>
    </row>
    <row r="2373" ht="15">
      <c r="AB2373" s="125"/>
    </row>
    <row r="2374" ht="15">
      <c r="AB2374" s="125"/>
    </row>
    <row r="2375" ht="15">
      <c r="AB2375" s="125"/>
    </row>
    <row r="2376" ht="15">
      <c r="AB2376" s="125"/>
    </row>
    <row r="2377" ht="15">
      <c r="AB2377" s="125"/>
    </row>
    <row r="2378" ht="15">
      <c r="AB2378" s="125"/>
    </row>
    <row r="2379" ht="15">
      <c r="AB2379" s="125"/>
    </row>
    <row r="2380" ht="15">
      <c r="AB2380" s="125"/>
    </row>
    <row r="2381" ht="15">
      <c r="AB2381" s="125"/>
    </row>
    <row r="2382" ht="15">
      <c r="AB2382" s="125"/>
    </row>
    <row r="2383" ht="15">
      <c r="AB2383" s="125"/>
    </row>
    <row r="2384" ht="15">
      <c r="AB2384" s="125"/>
    </row>
    <row r="2385" ht="15">
      <c r="AB2385" s="125"/>
    </row>
    <row r="2386" ht="15">
      <c r="AB2386" s="125"/>
    </row>
    <row r="2387" ht="15">
      <c r="AB2387" s="125"/>
    </row>
    <row r="2388" ht="15">
      <c r="AB2388" s="125"/>
    </row>
    <row r="2389" ht="15">
      <c r="AB2389" s="125"/>
    </row>
    <row r="2390" ht="15">
      <c r="AB2390" s="125"/>
    </row>
    <row r="2391" ht="15">
      <c r="AB2391" s="125"/>
    </row>
    <row r="2392" ht="15">
      <c r="AB2392" s="125"/>
    </row>
    <row r="2393" ht="15">
      <c r="AB2393" s="125"/>
    </row>
    <row r="2394" ht="15">
      <c r="AB2394" s="125"/>
    </row>
    <row r="2395" ht="15">
      <c r="AB2395" s="125"/>
    </row>
    <row r="2396" ht="15">
      <c r="AB2396" s="125"/>
    </row>
    <row r="2397" ht="15">
      <c r="AB2397" s="125"/>
    </row>
    <row r="2398" ht="15">
      <c r="AB2398" s="125"/>
    </row>
    <row r="2399" ht="15">
      <c r="AB2399" s="125"/>
    </row>
    <row r="2400" ht="15">
      <c r="AB2400" s="125"/>
    </row>
    <row r="2401" ht="15">
      <c r="AB2401" s="125"/>
    </row>
    <row r="2402" ht="15">
      <c r="AB2402" s="125"/>
    </row>
    <row r="2403" ht="15">
      <c r="AB2403" s="125"/>
    </row>
    <row r="2404" ht="15">
      <c r="AB2404" s="125"/>
    </row>
    <row r="2405" ht="15">
      <c r="AB2405" s="125"/>
    </row>
    <row r="2406" ht="15">
      <c r="AB2406" s="125"/>
    </row>
    <row r="2407" ht="15">
      <c r="AB2407" s="125"/>
    </row>
    <row r="2408" ht="15">
      <c r="AB2408" s="125"/>
    </row>
    <row r="2409" ht="15">
      <c r="AB2409" s="125"/>
    </row>
    <row r="2410" ht="15">
      <c r="AB2410" s="125"/>
    </row>
    <row r="2411" ht="15">
      <c r="AB2411" s="125"/>
    </row>
    <row r="2412" ht="15">
      <c r="AB2412" s="125"/>
    </row>
    <row r="2413" ht="15">
      <c r="AB2413" s="125"/>
    </row>
    <row r="2414" ht="15">
      <c r="AB2414" s="125"/>
    </row>
    <row r="2415" ht="15">
      <c r="AB2415" s="125"/>
    </row>
    <row r="2416" ht="15">
      <c r="AB2416" s="125"/>
    </row>
    <row r="2417" ht="15">
      <c r="AB2417" s="125"/>
    </row>
    <row r="2418" ht="15">
      <c r="AB2418" s="125"/>
    </row>
    <row r="2419" ht="15">
      <c r="AB2419" s="125"/>
    </row>
    <row r="2420" ht="15">
      <c r="AB2420" s="125"/>
    </row>
    <row r="2421" ht="15">
      <c r="AB2421" s="125"/>
    </row>
    <row r="2422" ht="15">
      <c r="AB2422" s="125"/>
    </row>
    <row r="2423" ht="15">
      <c r="AB2423" s="125"/>
    </row>
    <row r="2424" ht="15">
      <c r="AB2424" s="125"/>
    </row>
    <row r="2425" ht="15">
      <c r="AB2425" s="125"/>
    </row>
    <row r="2426" ht="15">
      <c r="AB2426" s="125"/>
    </row>
    <row r="2427" ht="15">
      <c r="AB2427" s="125"/>
    </row>
    <row r="2428" ht="15">
      <c r="AB2428" s="125"/>
    </row>
    <row r="2429" ht="15">
      <c r="AB2429" s="125"/>
    </row>
    <row r="2430" ht="15">
      <c r="AB2430" s="125"/>
    </row>
    <row r="2431" ht="15">
      <c r="AB2431" s="125"/>
    </row>
    <row r="2432" ht="15">
      <c r="AB2432" s="125"/>
    </row>
    <row r="2433" ht="15">
      <c r="AB2433" s="125"/>
    </row>
    <row r="2434" ht="15">
      <c r="AB2434" s="125"/>
    </row>
    <row r="2435" ht="15">
      <c r="AB2435" s="125"/>
    </row>
    <row r="2436" ht="15">
      <c r="AB2436" s="125"/>
    </row>
    <row r="2437" ht="15">
      <c r="AB2437" s="125"/>
    </row>
    <row r="2438" ht="15">
      <c r="AB2438" s="125"/>
    </row>
    <row r="2439" ht="15">
      <c r="AB2439" s="125"/>
    </row>
    <row r="2440" ht="15">
      <c r="AB2440" s="125"/>
    </row>
    <row r="2441" ht="15">
      <c r="AB2441" s="125"/>
    </row>
    <row r="2442" ht="15">
      <c r="AB2442" s="125"/>
    </row>
    <row r="2443" ht="15">
      <c r="AB2443" s="125"/>
    </row>
    <row r="2444" ht="15">
      <c r="AB2444" s="125"/>
    </row>
    <row r="2445" ht="15">
      <c r="AB2445" s="125"/>
    </row>
    <row r="2446" ht="15">
      <c r="AB2446" s="125"/>
    </row>
    <row r="2447" ht="15">
      <c r="AB2447" s="125"/>
    </row>
    <row r="2448" ht="15">
      <c r="AB2448" s="125"/>
    </row>
    <row r="2449" ht="15">
      <c r="AB2449" s="125"/>
    </row>
    <row r="2450" ht="15">
      <c r="AB2450" s="125"/>
    </row>
    <row r="2451" ht="15">
      <c r="AB2451" s="125"/>
    </row>
    <row r="2452" ht="15">
      <c r="AB2452" s="125"/>
    </row>
    <row r="2453" ht="15">
      <c r="AB2453" s="125"/>
    </row>
    <row r="2454" ht="15">
      <c r="AB2454" s="125"/>
    </row>
    <row r="2455" ht="15">
      <c r="AB2455" s="125"/>
    </row>
    <row r="2456" ht="15">
      <c r="AB2456" s="125"/>
    </row>
    <row r="2457" ht="15">
      <c r="AB2457" s="125"/>
    </row>
    <row r="2458" ht="15">
      <c r="AB2458" s="125"/>
    </row>
    <row r="2459" ht="15">
      <c r="AB2459" s="125"/>
    </row>
    <row r="2460" ht="15">
      <c r="AB2460" s="125"/>
    </row>
    <row r="2461" ht="15">
      <c r="AB2461" s="125"/>
    </row>
    <row r="2462" ht="15">
      <c r="AB2462" s="125"/>
    </row>
    <row r="2463" ht="15">
      <c r="AB2463" s="125"/>
    </row>
    <row r="2464" ht="15">
      <c r="AB2464" s="125"/>
    </row>
    <row r="2465" ht="15">
      <c r="AB2465" s="125"/>
    </row>
    <row r="2466" ht="15">
      <c r="AB2466" s="125"/>
    </row>
    <row r="2467" ht="15">
      <c r="AB2467" s="125"/>
    </row>
    <row r="2468" ht="15">
      <c r="AB2468" s="125"/>
    </row>
    <row r="2469" ht="15">
      <c r="AB2469" s="125"/>
    </row>
    <row r="2470" ht="15">
      <c r="AB2470" s="125"/>
    </row>
    <row r="2471" ht="15">
      <c r="AB2471" s="125"/>
    </row>
    <row r="2472" ht="15">
      <c r="AB2472" s="125"/>
    </row>
    <row r="2473" ht="15">
      <c r="AB2473" s="125"/>
    </row>
    <row r="2474" ht="15">
      <c r="AB2474" s="125"/>
    </row>
    <row r="2475" ht="15">
      <c r="AB2475" s="125"/>
    </row>
    <row r="2476" ht="15">
      <c r="AB2476" s="125"/>
    </row>
    <row r="2477" ht="15">
      <c r="AB2477" s="125"/>
    </row>
    <row r="2478" ht="15">
      <c r="AB2478" s="125"/>
    </row>
    <row r="2479" ht="15">
      <c r="AB2479" s="125"/>
    </row>
    <row r="2480" ht="15">
      <c r="AB2480" s="125"/>
    </row>
    <row r="2481" ht="15">
      <c r="AB2481" s="125"/>
    </row>
    <row r="2482" ht="15">
      <c r="AB2482" s="125"/>
    </row>
    <row r="2483" ht="15">
      <c r="AB2483" s="125"/>
    </row>
    <row r="2484" ht="15">
      <c r="AB2484" s="125"/>
    </row>
    <row r="2485" ht="15">
      <c r="AB2485" s="125"/>
    </row>
    <row r="2486" ht="15">
      <c r="AB2486" s="125"/>
    </row>
    <row r="2487" ht="15">
      <c r="AB2487" s="125"/>
    </row>
    <row r="2488" ht="15">
      <c r="AB2488" s="125"/>
    </row>
    <row r="2489" ht="15">
      <c r="AB2489" s="125"/>
    </row>
    <row r="2490" ht="15">
      <c r="AB2490" s="125"/>
    </row>
    <row r="2491" ht="15">
      <c r="AB2491" s="125"/>
    </row>
    <row r="2492" ht="15">
      <c r="AB2492" s="125"/>
    </row>
    <row r="2493" ht="15">
      <c r="AB2493" s="125"/>
    </row>
    <row r="2494" ht="15">
      <c r="AB2494" s="125"/>
    </row>
    <row r="2495" ht="15">
      <c r="AB2495" s="125"/>
    </row>
    <row r="2496" ht="15">
      <c r="AB2496" s="125"/>
    </row>
    <row r="2497" ht="15">
      <c r="AB2497" s="125"/>
    </row>
    <row r="2498" ht="15">
      <c r="AB2498" s="125"/>
    </row>
    <row r="2499" ht="15">
      <c r="AB2499" s="125"/>
    </row>
    <row r="2500" ht="15">
      <c r="AB2500" s="125"/>
    </row>
    <row r="2501" ht="15">
      <c r="AB2501" s="125"/>
    </row>
    <row r="2502" ht="15">
      <c r="AB2502" s="125"/>
    </row>
    <row r="2503" ht="15">
      <c r="AB2503" s="125"/>
    </row>
    <row r="2504" ht="15">
      <c r="AB2504" s="125"/>
    </row>
    <row r="2505" ht="15">
      <c r="AB2505" s="125"/>
    </row>
    <row r="2506" ht="15">
      <c r="AB2506" s="125"/>
    </row>
    <row r="2507" ht="15">
      <c r="AB2507" s="125"/>
    </row>
    <row r="2508" ht="15">
      <c r="AB2508" s="125"/>
    </row>
    <row r="2509" ht="15">
      <c r="AB2509" s="125"/>
    </row>
    <row r="2510" ht="15">
      <c r="AB2510" s="125"/>
    </row>
    <row r="2511" ht="15">
      <c r="AB2511" s="125"/>
    </row>
    <row r="2512" ht="15">
      <c r="AB2512" s="125"/>
    </row>
    <row r="2513" ht="15">
      <c r="AB2513" s="125"/>
    </row>
    <row r="2514" ht="15">
      <c r="AB2514" s="125"/>
    </row>
    <row r="2515" ht="15">
      <c r="AB2515" s="125"/>
    </row>
    <row r="2516" ht="15">
      <c r="AB2516" s="125"/>
    </row>
    <row r="2517" ht="15">
      <c r="AB2517" s="125"/>
    </row>
    <row r="2518" ht="15">
      <c r="AB2518" s="125"/>
    </row>
    <row r="2519" ht="15">
      <c r="AB2519" s="125"/>
    </row>
    <row r="2520" ht="15">
      <c r="AB2520" s="125"/>
    </row>
    <row r="2521" ht="15">
      <c r="AB2521" s="125"/>
    </row>
    <row r="2522" ht="15">
      <c r="AB2522" s="125"/>
    </row>
    <row r="2523" ht="15">
      <c r="AB2523" s="125"/>
    </row>
    <row r="2524" ht="15">
      <c r="AB2524" s="125"/>
    </row>
    <row r="2525" ht="15">
      <c r="AB2525" s="125"/>
    </row>
    <row r="2526" ht="15">
      <c r="AB2526" s="125"/>
    </row>
    <row r="2527" ht="15">
      <c r="AB2527" s="125"/>
    </row>
    <row r="2528" ht="15">
      <c r="AB2528" s="125"/>
    </row>
    <row r="2529" ht="15">
      <c r="AB2529" s="125"/>
    </row>
    <row r="2530" ht="15">
      <c r="AB2530" s="125"/>
    </row>
    <row r="2531" ht="15">
      <c r="AB2531" s="125"/>
    </row>
    <row r="2532" ht="15">
      <c r="AB2532" s="125"/>
    </row>
    <row r="2533" ht="15">
      <c r="AB2533" s="125"/>
    </row>
    <row r="2534" ht="15">
      <c r="AB2534" s="125"/>
    </row>
    <row r="2535" ht="15">
      <c r="AB2535" s="125"/>
    </row>
    <row r="2536" ht="15">
      <c r="AB2536" s="125"/>
    </row>
    <row r="2537" ht="15">
      <c r="AB2537" s="125"/>
    </row>
    <row r="2538" ht="15">
      <c r="AB2538" s="125"/>
    </row>
    <row r="2539" ht="15">
      <c r="AB2539" s="125"/>
    </row>
    <row r="2540" ht="15">
      <c r="AB2540" s="125"/>
    </row>
    <row r="2541" ht="15">
      <c r="AB2541" s="125"/>
    </row>
    <row r="2542" ht="15">
      <c r="AB2542" s="125"/>
    </row>
    <row r="2543" ht="15">
      <c r="AB2543" s="125"/>
    </row>
    <row r="2544" ht="15">
      <c r="AB2544" s="125"/>
    </row>
    <row r="2545" ht="15">
      <c r="AB2545" s="125"/>
    </row>
    <row r="2546" ht="15">
      <c r="AB2546" s="125"/>
    </row>
    <row r="2547" ht="15">
      <c r="AB2547" s="125"/>
    </row>
    <row r="2548" ht="15">
      <c r="AB2548" s="125"/>
    </row>
    <row r="2549" ht="15">
      <c r="AB2549" s="125"/>
    </row>
    <row r="2550" ht="15">
      <c r="AB2550" s="125"/>
    </row>
    <row r="2551" ht="15">
      <c r="AB2551" s="125"/>
    </row>
    <row r="2552" ht="15">
      <c r="AB2552" s="125"/>
    </row>
    <row r="2553" ht="15">
      <c r="AB2553" s="125"/>
    </row>
    <row r="2554" ht="15">
      <c r="AB2554" s="125"/>
    </row>
    <row r="2555" ht="15">
      <c r="AB2555" s="125"/>
    </row>
    <row r="2556" ht="15">
      <c r="AB2556" s="125"/>
    </row>
    <row r="2557" ht="15">
      <c r="AB2557" s="125"/>
    </row>
    <row r="2558" ht="15">
      <c r="AB2558" s="125"/>
    </row>
    <row r="2559" ht="15">
      <c r="AB2559" s="125"/>
    </row>
    <row r="2560" ht="15">
      <c r="AB2560" s="125"/>
    </row>
    <row r="2561" ht="15">
      <c r="AB2561" s="125"/>
    </row>
    <row r="2562" ht="15">
      <c r="AB2562" s="125"/>
    </row>
    <row r="2563" ht="15">
      <c r="AB2563" s="125"/>
    </row>
    <row r="2564" ht="15">
      <c r="AB2564" s="125"/>
    </row>
    <row r="2565" ht="15">
      <c r="AB2565" s="125"/>
    </row>
    <row r="2566" ht="15">
      <c r="AB2566" s="125"/>
    </row>
    <row r="2567" ht="15">
      <c r="AB2567" s="125"/>
    </row>
    <row r="2568" ht="15">
      <c r="AB2568" s="125"/>
    </row>
    <row r="2569" ht="15">
      <c r="AB2569" s="125"/>
    </row>
    <row r="2570" ht="15">
      <c r="AB2570" s="125"/>
    </row>
    <row r="2571" ht="15">
      <c r="AB2571" s="125"/>
    </row>
    <row r="2572" ht="15">
      <c r="AB2572" s="125"/>
    </row>
    <row r="2573" ht="15">
      <c r="AB2573" s="125"/>
    </row>
    <row r="2574" ht="15">
      <c r="AB2574" s="125"/>
    </row>
    <row r="2575" ht="15">
      <c r="AB2575" s="125"/>
    </row>
    <row r="2576" ht="15">
      <c r="AB2576" s="125"/>
    </row>
    <row r="2577" ht="15">
      <c r="AB2577" s="125"/>
    </row>
    <row r="2578" ht="15">
      <c r="AB2578" s="125"/>
    </row>
    <row r="2579" ht="15">
      <c r="AB2579" s="125"/>
    </row>
    <row r="2580" ht="15">
      <c r="AB2580" s="125"/>
    </row>
    <row r="2581" ht="15">
      <c r="AB2581" s="125"/>
    </row>
    <row r="2582" ht="15">
      <c r="AB2582" s="125"/>
    </row>
    <row r="2583" ht="15">
      <c r="AB2583" s="125"/>
    </row>
    <row r="2584" ht="15">
      <c r="AB2584" s="125"/>
    </row>
    <row r="2585" ht="15">
      <c r="AB2585" s="125"/>
    </row>
    <row r="2586" ht="15">
      <c r="AB2586" s="125"/>
    </row>
    <row r="2587" ht="15">
      <c r="AB2587" s="125"/>
    </row>
    <row r="2588" ht="15">
      <c r="AB2588" s="125"/>
    </row>
    <row r="2589" ht="15">
      <c r="AB2589" s="125"/>
    </row>
    <row r="2590" ht="15">
      <c r="AB2590" s="125"/>
    </row>
    <row r="2591" ht="15">
      <c r="AB2591" s="125"/>
    </row>
    <row r="2592" ht="15">
      <c r="AB2592" s="125"/>
    </row>
    <row r="2593" ht="15">
      <c r="AB2593" s="125"/>
    </row>
    <row r="2594" ht="15">
      <c r="AB2594" s="125"/>
    </row>
    <row r="2595" ht="15">
      <c r="AB2595" s="125"/>
    </row>
    <row r="2596" ht="15">
      <c r="AB2596" s="125"/>
    </row>
    <row r="2597" ht="15">
      <c r="AB2597" s="125"/>
    </row>
    <row r="2598" ht="15">
      <c r="AB2598" s="125"/>
    </row>
    <row r="2599" ht="15">
      <c r="AB2599" s="125"/>
    </row>
    <row r="2600" ht="15">
      <c r="AB2600" s="125"/>
    </row>
    <row r="2601" ht="15">
      <c r="AB2601" s="125"/>
    </row>
    <row r="2602" ht="15">
      <c r="AB2602" s="125"/>
    </row>
    <row r="2603" ht="15">
      <c r="AB2603" s="125"/>
    </row>
    <row r="2604" ht="15">
      <c r="AB2604" s="125"/>
    </row>
    <row r="2605" ht="15">
      <c r="AB2605" s="125"/>
    </row>
    <row r="2606" ht="15">
      <c r="AB2606" s="125"/>
    </row>
    <row r="2607" ht="15">
      <c r="AB2607" s="125"/>
    </row>
    <row r="2608" ht="15">
      <c r="AB2608" s="125"/>
    </row>
    <row r="2609" ht="15">
      <c r="AB2609" s="125"/>
    </row>
    <row r="2610" ht="15">
      <c r="AB2610" s="125"/>
    </row>
    <row r="2611" ht="15">
      <c r="AB2611" s="125"/>
    </row>
    <row r="2612" ht="15">
      <c r="AB2612" s="125"/>
    </row>
    <row r="2613" ht="15">
      <c r="AB2613" s="125"/>
    </row>
    <row r="2614" ht="15">
      <c r="AB2614" s="125"/>
    </row>
    <row r="2615" ht="15">
      <c r="AB2615" s="125"/>
    </row>
    <row r="2616" ht="15">
      <c r="AB2616" s="125"/>
    </row>
    <row r="2617" ht="15">
      <c r="AB2617" s="125"/>
    </row>
    <row r="2618" ht="15">
      <c r="AB2618" s="125"/>
    </row>
    <row r="2619" ht="15">
      <c r="AB2619" s="125"/>
    </row>
    <row r="2620" ht="15">
      <c r="AB2620" s="125"/>
    </row>
    <row r="2621" ht="15">
      <c r="AB2621" s="125"/>
    </row>
    <row r="2622" ht="15">
      <c r="AB2622" s="125"/>
    </row>
    <row r="2623" ht="15">
      <c r="AB2623" s="125"/>
    </row>
    <row r="2624" ht="15">
      <c r="AB2624" s="125"/>
    </row>
    <row r="2625" ht="15">
      <c r="AB2625" s="125"/>
    </row>
    <row r="2626" ht="15">
      <c r="AB2626" s="125"/>
    </row>
    <row r="2627" ht="15">
      <c r="AB2627" s="125"/>
    </row>
    <row r="2628" ht="15">
      <c r="AB2628" s="125"/>
    </row>
    <row r="2629" ht="15">
      <c r="AB2629" s="125"/>
    </row>
    <row r="2630" ht="15">
      <c r="AB2630" s="125"/>
    </row>
    <row r="2631" ht="15">
      <c r="AB2631" s="125"/>
    </row>
    <row r="2632" ht="15">
      <c r="AB2632" s="125"/>
    </row>
    <row r="2633" ht="15">
      <c r="AB2633" s="125"/>
    </row>
    <row r="2634" ht="15">
      <c r="AB2634" s="125"/>
    </row>
    <row r="2635" ht="15">
      <c r="AB2635" s="125"/>
    </row>
    <row r="2636" ht="15">
      <c r="AB2636" s="125"/>
    </row>
    <row r="2637" ht="15">
      <c r="AB2637" s="125"/>
    </row>
    <row r="2638" ht="15">
      <c r="AB2638" s="125"/>
    </row>
    <row r="2639" ht="15">
      <c r="AB2639" s="125"/>
    </row>
    <row r="2640" ht="15">
      <c r="AB2640" s="125"/>
    </row>
    <row r="2641" ht="15">
      <c r="AB2641" s="125"/>
    </row>
    <row r="2642" ht="15">
      <c r="AB2642" s="125"/>
    </row>
    <row r="2643" ht="15">
      <c r="AB2643" s="125"/>
    </row>
    <row r="2644" ht="15">
      <c r="AB2644" s="125"/>
    </row>
    <row r="2645" ht="15">
      <c r="AB2645" s="125"/>
    </row>
    <row r="2646" ht="15">
      <c r="AB2646" s="125"/>
    </row>
    <row r="2647" ht="15">
      <c r="AB2647" s="125"/>
    </row>
    <row r="2648" ht="15">
      <c r="AB2648" s="125"/>
    </row>
    <row r="2649" ht="15">
      <c r="AB2649" s="125"/>
    </row>
    <row r="2650" ht="15">
      <c r="AB2650" s="125"/>
    </row>
    <row r="2651" ht="15">
      <c r="AB2651" s="125"/>
    </row>
    <row r="2652" ht="15">
      <c r="AB2652" s="125"/>
    </row>
    <row r="2653" ht="15">
      <c r="AB2653" s="125"/>
    </row>
    <row r="2654" ht="15">
      <c r="AB2654" s="125"/>
    </row>
    <row r="2655" ht="15">
      <c r="AB2655" s="125"/>
    </row>
    <row r="2656" ht="15">
      <c r="AB2656" s="125"/>
    </row>
    <row r="2657" ht="15">
      <c r="AB2657" s="125"/>
    </row>
    <row r="2658" ht="15">
      <c r="AB2658" s="125"/>
    </row>
    <row r="2659" ht="15">
      <c r="AB2659" s="125"/>
    </row>
    <row r="2660" ht="15">
      <c r="AB2660" s="125"/>
    </row>
    <row r="2661" ht="15">
      <c r="AB2661" s="125"/>
    </row>
    <row r="2662" ht="15">
      <c r="AB2662" s="125"/>
    </row>
    <row r="2663" ht="15">
      <c r="AB2663" s="125"/>
    </row>
    <row r="2664" ht="15">
      <c r="AB2664" s="125"/>
    </row>
    <row r="2665" ht="15">
      <c r="AB2665" s="125"/>
    </row>
    <row r="2666" ht="15">
      <c r="AB2666" s="125"/>
    </row>
    <row r="2667" ht="15">
      <c r="AB2667" s="125"/>
    </row>
    <row r="2668" ht="15">
      <c r="AB2668" s="125"/>
    </row>
    <row r="2669" ht="15">
      <c r="AB2669" s="125"/>
    </row>
    <row r="2670" ht="15">
      <c r="AB2670" s="125"/>
    </row>
    <row r="2671" ht="15">
      <c r="AB2671" s="125"/>
    </row>
    <row r="2672" ht="15">
      <c r="AB2672" s="125"/>
    </row>
    <row r="2673" ht="15">
      <c r="AB2673" s="125"/>
    </row>
    <row r="2674" ht="15">
      <c r="AB2674" s="125"/>
    </row>
    <row r="2675" ht="15">
      <c r="AB2675" s="125"/>
    </row>
    <row r="2676" ht="15">
      <c r="AB2676" s="125"/>
    </row>
    <row r="2677" ht="15">
      <c r="AB2677" s="125"/>
    </row>
    <row r="2678" ht="15">
      <c r="AB2678" s="125"/>
    </row>
    <row r="2679" ht="15">
      <c r="AB2679" s="125"/>
    </row>
    <row r="2680" ht="15">
      <c r="AB2680" s="125"/>
    </row>
    <row r="2681" ht="15">
      <c r="AB2681" s="125"/>
    </row>
    <row r="2682" ht="15">
      <c r="AB2682" s="125"/>
    </row>
    <row r="2683" ht="15">
      <c r="AB2683" s="125"/>
    </row>
    <row r="2684" ht="15">
      <c r="AB2684" s="125"/>
    </row>
    <row r="2685" ht="15">
      <c r="AB2685" s="125"/>
    </row>
    <row r="2686" ht="15">
      <c r="AB2686" s="125"/>
    </row>
    <row r="2687" ht="15">
      <c r="AB2687" s="125"/>
    </row>
    <row r="2688" ht="15">
      <c r="AB2688" s="125"/>
    </row>
    <row r="2689" ht="15">
      <c r="AB2689" s="125"/>
    </row>
    <row r="2690" ht="15">
      <c r="AB2690" s="125"/>
    </row>
    <row r="2691" ht="15">
      <c r="AB2691" s="125"/>
    </row>
    <row r="2692" ht="15">
      <c r="AB2692" s="125"/>
    </row>
    <row r="2693" ht="15">
      <c r="AB2693" s="125"/>
    </row>
    <row r="2694" ht="15">
      <c r="AB2694" s="125"/>
    </row>
    <row r="2695" ht="15">
      <c r="AB2695" s="125"/>
    </row>
    <row r="2696" ht="15">
      <c r="AB2696" s="125"/>
    </row>
    <row r="2697" ht="15">
      <c r="AB2697" s="125"/>
    </row>
    <row r="2698" ht="15">
      <c r="AB2698" s="125"/>
    </row>
    <row r="2699" ht="15">
      <c r="AB2699" s="125"/>
    </row>
    <row r="2700" ht="15">
      <c r="AB2700" s="125"/>
    </row>
    <row r="2701" ht="15">
      <c r="AB2701" s="125"/>
    </row>
    <row r="2702" ht="15">
      <c r="AB2702" s="125"/>
    </row>
    <row r="2703" ht="15">
      <c r="AB2703" s="125"/>
    </row>
    <row r="2704" ht="15">
      <c r="AB2704" s="125"/>
    </row>
    <row r="2705" ht="15">
      <c r="AB2705" s="125"/>
    </row>
    <row r="2706" ht="15">
      <c r="AB2706" s="125"/>
    </row>
    <row r="2707" ht="15">
      <c r="AB2707" s="125"/>
    </row>
    <row r="2708" ht="15">
      <c r="AB2708" s="125"/>
    </row>
    <row r="2709" ht="15">
      <c r="AB2709" s="125"/>
    </row>
    <row r="2710" ht="15">
      <c r="AB2710" s="125"/>
    </row>
    <row r="2711" ht="15">
      <c r="AB2711" s="125"/>
    </row>
    <row r="2712" ht="15">
      <c r="AB2712" s="125"/>
    </row>
    <row r="2713" ht="15">
      <c r="AB2713" s="125"/>
    </row>
    <row r="2714" ht="15">
      <c r="AB2714" s="125"/>
    </row>
    <row r="2715" ht="15">
      <c r="AB2715" s="125"/>
    </row>
    <row r="2716" ht="15">
      <c r="AB2716" s="125"/>
    </row>
    <row r="2717" ht="15">
      <c r="AB2717" s="125"/>
    </row>
    <row r="2718" ht="15">
      <c r="AB2718" s="125"/>
    </row>
    <row r="2719" ht="15">
      <c r="AB2719" s="125"/>
    </row>
    <row r="2720" ht="15">
      <c r="AB2720" s="125"/>
    </row>
    <row r="2721" ht="15">
      <c r="AB2721" s="125"/>
    </row>
    <row r="2722" ht="15">
      <c r="AB2722" s="125"/>
    </row>
    <row r="2723" ht="15">
      <c r="AB2723" s="125"/>
    </row>
    <row r="2724" ht="15">
      <c r="AB2724" s="125"/>
    </row>
    <row r="2725" ht="15">
      <c r="AB2725" s="125"/>
    </row>
    <row r="2726" ht="15">
      <c r="AB2726" s="125"/>
    </row>
    <row r="2727" ht="15">
      <c r="AB2727" s="125"/>
    </row>
    <row r="2728" ht="15">
      <c r="AB2728" s="125"/>
    </row>
    <row r="2729" ht="15">
      <c r="AB2729" s="125"/>
    </row>
    <row r="2730" ht="15">
      <c r="AB2730" s="125"/>
    </row>
    <row r="2731" ht="15">
      <c r="AB2731" s="125"/>
    </row>
    <row r="2732" ht="15">
      <c r="AB2732" s="125"/>
    </row>
    <row r="2733" ht="15">
      <c r="AB2733" s="125"/>
    </row>
    <row r="2734" ht="15">
      <c r="AB2734" s="125"/>
    </row>
    <row r="2735" ht="15">
      <c r="AB2735" s="125"/>
    </row>
    <row r="2736" ht="15">
      <c r="AB2736" s="125"/>
    </row>
    <row r="2737" ht="15">
      <c r="AB2737" s="125"/>
    </row>
    <row r="2738" ht="15">
      <c r="AB2738" s="125"/>
    </row>
    <row r="2739" ht="15">
      <c r="AB2739" s="125"/>
    </row>
    <row r="2740" ht="15">
      <c r="AB2740" s="125"/>
    </row>
    <row r="2741" ht="15">
      <c r="AB2741" s="125"/>
    </row>
    <row r="2742" ht="15">
      <c r="AB2742" s="125"/>
    </row>
    <row r="2743" ht="15">
      <c r="AB2743" s="125"/>
    </row>
    <row r="2744" ht="15">
      <c r="AB2744" s="125"/>
    </row>
    <row r="2745" ht="15">
      <c r="AB2745" s="125"/>
    </row>
    <row r="2746" ht="15">
      <c r="AB2746" s="125"/>
    </row>
    <row r="2747" ht="15">
      <c r="AB2747" s="125"/>
    </row>
    <row r="2748" ht="15">
      <c r="AB2748" s="125"/>
    </row>
    <row r="2749" ht="15">
      <c r="AB2749" s="125"/>
    </row>
    <row r="2750" ht="15">
      <c r="AB2750" s="125"/>
    </row>
    <row r="2751" ht="15">
      <c r="AB2751" s="125"/>
    </row>
    <row r="2752" ht="15">
      <c r="AB2752" s="125"/>
    </row>
    <row r="2753" ht="15">
      <c r="AB2753" s="125"/>
    </row>
    <row r="2754" ht="15">
      <c r="AB2754" s="125"/>
    </row>
    <row r="2755" ht="15">
      <c r="AB2755" s="125"/>
    </row>
    <row r="2756" ht="15">
      <c r="AB2756" s="125"/>
    </row>
    <row r="2757" ht="15">
      <c r="AB2757" s="125"/>
    </row>
    <row r="2758" ht="15">
      <c r="AB2758" s="125"/>
    </row>
    <row r="2759" ht="15">
      <c r="AB2759" s="125"/>
    </row>
    <row r="2760" ht="15">
      <c r="AB2760" s="125"/>
    </row>
    <row r="2761" ht="15">
      <c r="AB2761" s="125"/>
    </row>
    <row r="2762" ht="15">
      <c r="AB2762" s="125"/>
    </row>
    <row r="2763" ht="15">
      <c r="AB2763" s="125"/>
    </row>
    <row r="2764" ht="15">
      <c r="AB2764" s="125"/>
    </row>
    <row r="2765" ht="15">
      <c r="AB2765" s="125"/>
    </row>
    <row r="2766" ht="15">
      <c r="AB2766" s="125"/>
    </row>
    <row r="2767" ht="15">
      <c r="AB2767" s="125"/>
    </row>
    <row r="2768" ht="15">
      <c r="AB2768" s="125"/>
    </row>
    <row r="2769" ht="15">
      <c r="AB2769" s="125"/>
    </row>
    <row r="2770" ht="15">
      <c r="AB2770" s="125"/>
    </row>
    <row r="2771" ht="15">
      <c r="AB2771" s="125"/>
    </row>
    <row r="2772" ht="15">
      <c r="AB2772" s="125"/>
    </row>
    <row r="2773" ht="15">
      <c r="AB2773" s="125"/>
    </row>
    <row r="2774" ht="15">
      <c r="AB2774" s="125"/>
    </row>
    <row r="2775" ht="15">
      <c r="AB2775" s="125"/>
    </row>
    <row r="2776" ht="15">
      <c r="AB2776" s="125"/>
    </row>
    <row r="2777" ht="15">
      <c r="AB2777" s="125"/>
    </row>
    <row r="2778" ht="15">
      <c r="AB2778" s="125"/>
    </row>
    <row r="2779" ht="15">
      <c r="AB2779" s="125"/>
    </row>
    <row r="2780" ht="15">
      <c r="AB2780" s="125"/>
    </row>
    <row r="2781" ht="15">
      <c r="AB2781" s="125"/>
    </row>
    <row r="2782" ht="15">
      <c r="AB2782" s="125"/>
    </row>
    <row r="2783" ht="15">
      <c r="AB2783" s="125"/>
    </row>
    <row r="2784" ht="15">
      <c r="AB2784" s="125"/>
    </row>
    <row r="2785" ht="15">
      <c r="AB2785" s="125"/>
    </row>
    <row r="2786" ht="15">
      <c r="AB2786" s="125"/>
    </row>
    <row r="2787" ht="15">
      <c r="AB2787" s="125"/>
    </row>
    <row r="2788" ht="15">
      <c r="AB2788" s="125"/>
    </row>
    <row r="2789" ht="15">
      <c r="AB2789" s="125"/>
    </row>
    <row r="2790" ht="15">
      <c r="AB2790" s="125"/>
    </row>
    <row r="2791" ht="15">
      <c r="AB2791" s="125"/>
    </row>
    <row r="2792" ht="15">
      <c r="AB2792" s="125"/>
    </row>
    <row r="2793" ht="15">
      <c r="AB2793" s="125"/>
    </row>
    <row r="2794" ht="15">
      <c r="AB2794" s="125"/>
    </row>
    <row r="2795" ht="15">
      <c r="AB2795" s="125"/>
    </row>
    <row r="2796" ht="15">
      <c r="AB2796" s="125"/>
    </row>
    <row r="2797" ht="15">
      <c r="AB2797" s="125"/>
    </row>
    <row r="2798" ht="15">
      <c r="AB2798" s="125"/>
    </row>
    <row r="2799" ht="15">
      <c r="AB2799" s="125"/>
    </row>
    <row r="2800" ht="15">
      <c r="AB2800" s="125"/>
    </row>
    <row r="2801" ht="15">
      <c r="AB2801" s="125"/>
    </row>
    <row r="2802" ht="15">
      <c r="AB2802" s="125"/>
    </row>
    <row r="2803" ht="15">
      <c r="AB2803" s="125"/>
    </row>
    <row r="2804" ht="15">
      <c r="AB2804" s="125"/>
    </row>
    <row r="2805" ht="15">
      <c r="AB2805" s="125"/>
    </row>
    <row r="2806" ht="15">
      <c r="AB2806" s="125"/>
    </row>
    <row r="2807" ht="15">
      <c r="AB2807" s="125"/>
    </row>
    <row r="2808" ht="15">
      <c r="AB2808" s="125"/>
    </row>
    <row r="2809" ht="15">
      <c r="AB2809" s="125"/>
    </row>
    <row r="2810" ht="15">
      <c r="AB2810" s="125"/>
    </row>
    <row r="2811" ht="15">
      <c r="AB2811" s="125"/>
    </row>
    <row r="2812" ht="15">
      <c r="AB2812" s="125"/>
    </row>
    <row r="2813" ht="15">
      <c r="AB2813" s="125"/>
    </row>
    <row r="2814" ht="15">
      <c r="AB2814" s="125"/>
    </row>
    <row r="2815" ht="15">
      <c r="AB2815" s="125"/>
    </row>
    <row r="2816" ht="15">
      <c r="AB2816" s="125"/>
    </row>
    <row r="2817" ht="15">
      <c r="AB2817" s="125"/>
    </row>
    <row r="2818" ht="15">
      <c r="AB2818" s="125"/>
    </row>
    <row r="2819" ht="15">
      <c r="AB2819" s="125"/>
    </row>
    <row r="2820" ht="15">
      <c r="AB2820" s="125"/>
    </row>
    <row r="2821" ht="15">
      <c r="AB2821" s="125"/>
    </row>
    <row r="2822" ht="15">
      <c r="AB2822" s="125"/>
    </row>
    <row r="2823" ht="15">
      <c r="AB2823" s="125"/>
    </row>
    <row r="2824" ht="15">
      <c r="AB2824" s="125"/>
    </row>
    <row r="2825" ht="15">
      <c r="AB2825" s="125"/>
    </row>
    <row r="2826" ht="15">
      <c r="AB2826" s="125"/>
    </row>
    <row r="2827" ht="15">
      <c r="AB2827" s="125"/>
    </row>
    <row r="2828" ht="15">
      <c r="AB2828" s="125"/>
    </row>
    <row r="2829" ht="15">
      <c r="AB2829" s="125"/>
    </row>
    <row r="2830" ht="15">
      <c r="AB2830" s="125"/>
    </row>
    <row r="2831" ht="15">
      <c r="AB2831" s="125"/>
    </row>
    <row r="2832" ht="15">
      <c r="AB2832" s="125"/>
    </row>
    <row r="2833" ht="15">
      <c r="AB2833" s="125"/>
    </row>
    <row r="2834" ht="15">
      <c r="AB2834" s="125"/>
    </row>
    <row r="2835" ht="15">
      <c r="AB2835" s="125"/>
    </row>
    <row r="2836" ht="15">
      <c r="AB2836" s="125"/>
    </row>
    <row r="2837" ht="15">
      <c r="AB2837" s="125"/>
    </row>
    <row r="2838" ht="15">
      <c r="AB2838" s="125"/>
    </row>
    <row r="2839" ht="15">
      <c r="AB2839" s="125"/>
    </row>
    <row r="2840" ht="15">
      <c r="AB2840" s="125"/>
    </row>
    <row r="2841" ht="15">
      <c r="AB2841" s="125"/>
    </row>
    <row r="2842" ht="15">
      <c r="AB2842" s="125"/>
    </row>
    <row r="2843" ht="15">
      <c r="AB2843" s="125"/>
    </row>
    <row r="2844" ht="15">
      <c r="AB2844" s="125"/>
    </row>
    <row r="2845" ht="15">
      <c r="AB2845" s="125"/>
    </row>
    <row r="2846" ht="15">
      <c r="AB2846" s="125"/>
    </row>
    <row r="2847" ht="15">
      <c r="AB2847" s="125"/>
    </row>
    <row r="2848" ht="15">
      <c r="AB2848" s="125"/>
    </row>
    <row r="2849" ht="15">
      <c r="AB2849" s="125"/>
    </row>
    <row r="2850" ht="15">
      <c r="AB2850" s="125"/>
    </row>
    <row r="2851" ht="15">
      <c r="AB2851" s="125"/>
    </row>
    <row r="2852" ht="15">
      <c r="AB2852" s="125"/>
    </row>
    <row r="2853" ht="15">
      <c r="AB2853" s="125"/>
    </row>
    <row r="2854" ht="15">
      <c r="AB2854" s="125"/>
    </row>
    <row r="2855" ht="15">
      <c r="AB2855" s="125"/>
    </row>
    <row r="2856" ht="15">
      <c r="AB2856" s="125"/>
    </row>
    <row r="2857" ht="15">
      <c r="AB2857" s="125"/>
    </row>
    <row r="2858" ht="15">
      <c r="AB2858" s="125"/>
    </row>
    <row r="2859" ht="15">
      <c r="AB2859" s="125"/>
    </row>
    <row r="2860" ht="15">
      <c r="AB2860" s="125"/>
    </row>
    <row r="2861" ht="15">
      <c r="AB2861" s="125"/>
    </row>
    <row r="2862" ht="15">
      <c r="AB2862" s="125"/>
    </row>
    <row r="2863" ht="15">
      <c r="AB2863" s="125"/>
    </row>
    <row r="2864" ht="15">
      <c r="AB2864" s="125"/>
    </row>
    <row r="2865" ht="15">
      <c r="AB2865" s="125"/>
    </row>
    <row r="2866" ht="15">
      <c r="AB2866" s="125"/>
    </row>
    <row r="2867" ht="15">
      <c r="AB2867" s="125"/>
    </row>
    <row r="2868" ht="15">
      <c r="AB2868" s="125"/>
    </row>
    <row r="2869" ht="15">
      <c r="AB2869" s="125"/>
    </row>
    <row r="2870" ht="15">
      <c r="AB2870" s="125"/>
    </row>
    <row r="2871" ht="15">
      <c r="AB2871" s="125"/>
    </row>
    <row r="2872" ht="15">
      <c r="AB2872" s="125"/>
    </row>
    <row r="2873" ht="15">
      <c r="AB2873" s="125"/>
    </row>
    <row r="2874" ht="15">
      <c r="AB2874" s="125"/>
    </row>
    <row r="2875" ht="15">
      <c r="AB2875" s="125"/>
    </row>
    <row r="2876" ht="15">
      <c r="AB2876" s="125"/>
    </row>
    <row r="2877" ht="15">
      <c r="AB2877" s="125"/>
    </row>
    <row r="2878" ht="15">
      <c r="AB2878" s="125"/>
    </row>
    <row r="2879" ht="15">
      <c r="AB2879" s="125"/>
    </row>
    <row r="2880" ht="15">
      <c r="AB2880" s="125"/>
    </row>
    <row r="2881" ht="15">
      <c r="AB2881" s="125"/>
    </row>
    <row r="2882" ht="15">
      <c r="AB2882" s="125"/>
    </row>
    <row r="2883" ht="15">
      <c r="AB2883" s="125"/>
    </row>
    <row r="2884" ht="15">
      <c r="AB2884" s="125"/>
    </row>
    <row r="2885" ht="15">
      <c r="AB2885" s="125"/>
    </row>
    <row r="2886" ht="15">
      <c r="AB2886" s="125"/>
    </row>
    <row r="2887" ht="15">
      <c r="AB2887" s="125"/>
    </row>
    <row r="2888" ht="15">
      <c r="AB2888" s="125"/>
    </row>
    <row r="2889" ht="15">
      <c r="AB2889" s="125"/>
    </row>
    <row r="2890" ht="15">
      <c r="AB2890" s="125"/>
    </row>
    <row r="2891" ht="15">
      <c r="AB2891" s="125"/>
    </row>
    <row r="2892" ht="15">
      <c r="AB2892" s="125"/>
    </row>
    <row r="2893" ht="15">
      <c r="AB2893" s="125"/>
    </row>
    <row r="2894" ht="15">
      <c r="AB2894" s="125"/>
    </row>
    <row r="2895" ht="15">
      <c r="AB2895" s="125"/>
    </row>
    <row r="2896" ht="15">
      <c r="AB2896" s="125"/>
    </row>
    <row r="2897" ht="15">
      <c r="AB2897" s="125"/>
    </row>
    <row r="2898" ht="15">
      <c r="AB2898" s="125"/>
    </row>
    <row r="2899" ht="15">
      <c r="AB2899" s="125"/>
    </row>
    <row r="2900" ht="15">
      <c r="AB2900" s="125"/>
    </row>
    <row r="2901" ht="15">
      <c r="AB2901" s="125"/>
    </row>
    <row r="2902" ht="15">
      <c r="AB2902" s="125"/>
    </row>
    <row r="2903" ht="15">
      <c r="AB2903" s="125"/>
    </row>
    <row r="2904" ht="15">
      <c r="AB2904" s="125"/>
    </row>
    <row r="2905" ht="15">
      <c r="AB2905" s="125"/>
    </row>
    <row r="2906" ht="15">
      <c r="AB2906" s="125"/>
    </row>
    <row r="2907" ht="15">
      <c r="AB2907" s="125"/>
    </row>
    <row r="2908" ht="15">
      <c r="AB2908" s="125"/>
    </row>
    <row r="2909" ht="15">
      <c r="AB2909" s="125"/>
    </row>
    <row r="2910" ht="15">
      <c r="AB2910" s="125"/>
    </row>
    <row r="2911" ht="15">
      <c r="AB2911" s="125"/>
    </row>
    <row r="2912" ht="15">
      <c r="AB2912" s="125"/>
    </row>
    <row r="2913" ht="15">
      <c r="AB2913" s="125"/>
    </row>
    <row r="2914" ht="15">
      <c r="AB2914" s="125"/>
    </row>
    <row r="2915" ht="15">
      <c r="AB2915" s="125"/>
    </row>
    <row r="2916" ht="15">
      <c r="AB2916" s="125"/>
    </row>
    <row r="2917" ht="15">
      <c r="AB2917" s="125"/>
    </row>
    <row r="2918" ht="15">
      <c r="AB2918" s="125"/>
    </row>
    <row r="2919" ht="15">
      <c r="AB2919" s="125"/>
    </row>
    <row r="2920" ht="15">
      <c r="AB2920" s="125"/>
    </row>
    <row r="2921" ht="15">
      <c r="AB2921" s="125"/>
    </row>
    <row r="2922" ht="15">
      <c r="AB2922" s="125"/>
    </row>
    <row r="2923" ht="15">
      <c r="AB2923" s="125"/>
    </row>
    <row r="2924" ht="15">
      <c r="AB2924" s="125"/>
    </row>
    <row r="2925" ht="15">
      <c r="AB2925" s="125"/>
    </row>
    <row r="2926" ht="15">
      <c r="AB2926" s="125"/>
    </row>
    <row r="2927" ht="15">
      <c r="AB2927" s="125"/>
    </row>
    <row r="2928" ht="15">
      <c r="AB2928" s="125"/>
    </row>
    <row r="2929" ht="15">
      <c r="AB2929" s="125"/>
    </row>
    <row r="2930" ht="15">
      <c r="AB2930" s="125"/>
    </row>
    <row r="2931" ht="15">
      <c r="AB2931" s="125"/>
    </row>
    <row r="2932" ht="15">
      <c r="AB2932" s="125"/>
    </row>
    <row r="2933" ht="15">
      <c r="AB2933" s="125"/>
    </row>
    <row r="2934" ht="15">
      <c r="AB2934" s="125"/>
    </row>
    <row r="2935" ht="15">
      <c r="AB2935" s="125"/>
    </row>
    <row r="2936" ht="15">
      <c r="AB2936" s="125"/>
    </row>
    <row r="2937" ht="15">
      <c r="AB2937" s="125"/>
    </row>
    <row r="2938" ht="15">
      <c r="AB2938" s="125"/>
    </row>
    <row r="2939" ht="15">
      <c r="AB2939" s="125"/>
    </row>
    <row r="2940" ht="15">
      <c r="AB2940" s="125"/>
    </row>
    <row r="2941" ht="15">
      <c r="AB2941" s="125"/>
    </row>
    <row r="2942" ht="15">
      <c r="AB2942" s="125"/>
    </row>
    <row r="2943" ht="15">
      <c r="AB2943" s="125"/>
    </row>
    <row r="2944" ht="15">
      <c r="AB2944" s="125"/>
    </row>
    <row r="2945" ht="15">
      <c r="AB2945" s="125"/>
    </row>
    <row r="2946" ht="15">
      <c r="AB2946" s="125"/>
    </row>
    <row r="2947" ht="15">
      <c r="AB2947" s="125"/>
    </row>
    <row r="2948" ht="15">
      <c r="AB2948" s="125"/>
    </row>
    <row r="2949" ht="15">
      <c r="AB2949" s="125"/>
    </row>
    <row r="2950" ht="15">
      <c r="AB2950" s="125"/>
    </row>
    <row r="2951" ht="15">
      <c r="AB2951" s="125"/>
    </row>
    <row r="2952" ht="15">
      <c r="AB2952" s="125"/>
    </row>
    <row r="2953" ht="15">
      <c r="AB2953" s="125"/>
    </row>
    <row r="2954" ht="15">
      <c r="AB2954" s="125"/>
    </row>
    <row r="2955" ht="15">
      <c r="AB2955" s="125"/>
    </row>
    <row r="2956" ht="15">
      <c r="AB2956" s="125"/>
    </row>
    <row r="2957" ht="15">
      <c r="AB2957" s="125"/>
    </row>
    <row r="2958" ht="15">
      <c r="AB2958" s="125"/>
    </row>
    <row r="2959" ht="15">
      <c r="AB2959" s="125"/>
    </row>
    <row r="2960" ht="15">
      <c r="AB2960" s="125"/>
    </row>
    <row r="2961" ht="15">
      <c r="AB2961" s="125"/>
    </row>
    <row r="2962" ht="15">
      <c r="AB2962" s="125"/>
    </row>
    <row r="2963" ht="15">
      <c r="AB2963" s="125"/>
    </row>
    <row r="2964" ht="15">
      <c r="AB2964" s="125"/>
    </row>
    <row r="2965" ht="15">
      <c r="AB2965" s="125"/>
    </row>
    <row r="2966" ht="15">
      <c r="AB2966" s="125"/>
    </row>
    <row r="2967" ht="15">
      <c r="AB2967" s="125"/>
    </row>
    <row r="2968" ht="15">
      <c r="AB2968" s="125"/>
    </row>
    <row r="2969" ht="15">
      <c r="AB2969" s="125"/>
    </row>
    <row r="2970" ht="15">
      <c r="AB2970" s="125"/>
    </row>
    <row r="2971" ht="15">
      <c r="AB2971" s="125"/>
    </row>
    <row r="2972" ht="15">
      <c r="AB2972" s="125"/>
    </row>
    <row r="2973" ht="15">
      <c r="AB2973" s="125"/>
    </row>
    <row r="2974" ht="15">
      <c r="AB2974" s="125"/>
    </row>
    <row r="2975" ht="15">
      <c r="AB2975" s="125"/>
    </row>
    <row r="2976" ht="15">
      <c r="AB2976" s="125"/>
    </row>
    <row r="2977" ht="15">
      <c r="AB2977" s="125"/>
    </row>
    <row r="2978" ht="15">
      <c r="AB2978" s="125"/>
    </row>
    <row r="2979" ht="15">
      <c r="AB2979" s="125"/>
    </row>
    <row r="2980" ht="15">
      <c r="AB2980" s="125"/>
    </row>
    <row r="2981" ht="15">
      <c r="AB2981" s="125"/>
    </row>
    <row r="2982" ht="15">
      <c r="AB2982" s="125"/>
    </row>
    <row r="2983" ht="15">
      <c r="AB2983" s="125"/>
    </row>
    <row r="2984" ht="15">
      <c r="AB2984" s="125"/>
    </row>
    <row r="2985" ht="15">
      <c r="AB2985" s="125"/>
    </row>
    <row r="2986" ht="15">
      <c r="AB2986" s="125"/>
    </row>
    <row r="2987" ht="15">
      <c r="AB2987" s="125"/>
    </row>
    <row r="2988" ht="15">
      <c r="AB2988" s="125"/>
    </row>
    <row r="2989" ht="15">
      <c r="AB2989" s="125"/>
    </row>
    <row r="2990" ht="15">
      <c r="AB2990" s="125"/>
    </row>
    <row r="2991" ht="15">
      <c r="AB2991" s="125"/>
    </row>
    <row r="2992" ht="15">
      <c r="AB2992" s="125"/>
    </row>
    <row r="2993" ht="15">
      <c r="AB2993" s="125"/>
    </row>
    <row r="2994" ht="15">
      <c r="AB2994" s="125"/>
    </row>
    <row r="2995" ht="15">
      <c r="AB2995" s="125"/>
    </row>
    <row r="2996" ht="15">
      <c r="AB2996" s="125"/>
    </row>
    <row r="2997" ht="15">
      <c r="AB2997" s="125"/>
    </row>
    <row r="2998" ht="15">
      <c r="AB2998" s="125"/>
    </row>
    <row r="2999" ht="15">
      <c r="AB2999" s="125"/>
    </row>
    <row r="3000" ht="15">
      <c r="AB3000" s="125"/>
    </row>
    <row r="3001" ht="15">
      <c r="AB3001" s="125"/>
    </row>
    <row r="3002" ht="15">
      <c r="AB3002" s="125"/>
    </row>
    <row r="3003" ht="15">
      <c r="AB3003" s="125"/>
    </row>
    <row r="3004" ht="15">
      <c r="AB3004" s="125"/>
    </row>
    <row r="3005" ht="15">
      <c r="AB3005" s="125"/>
    </row>
    <row r="3006" ht="15">
      <c r="AB3006" s="125"/>
    </row>
    <row r="3007" ht="15">
      <c r="AB3007" s="125"/>
    </row>
    <row r="3008" ht="15">
      <c r="AB3008" s="125"/>
    </row>
    <row r="3009" ht="15">
      <c r="AB3009" s="125"/>
    </row>
    <row r="3010" ht="15">
      <c r="AB3010" s="125"/>
    </row>
    <row r="3011" ht="15">
      <c r="AB3011" s="125"/>
    </row>
    <row r="3012" ht="15">
      <c r="AB3012" s="125"/>
    </row>
    <row r="3013" ht="15">
      <c r="AB3013" s="125"/>
    </row>
    <row r="3014" ht="15">
      <c r="AB3014" s="125"/>
    </row>
    <row r="3015" ht="15">
      <c r="AB3015" s="125"/>
    </row>
    <row r="3016" ht="15">
      <c r="AB3016" s="125"/>
    </row>
    <row r="3017" ht="15">
      <c r="AB3017" s="125"/>
    </row>
    <row r="3018" ht="15">
      <c r="AB3018" s="125"/>
    </row>
    <row r="3019" ht="15">
      <c r="AB3019" s="125"/>
    </row>
    <row r="3020" ht="15">
      <c r="AB3020" s="125"/>
    </row>
    <row r="3021" ht="15">
      <c r="AB3021" s="125"/>
    </row>
    <row r="3022" ht="15">
      <c r="AB3022" s="125"/>
    </row>
    <row r="3023" ht="15">
      <c r="AB3023" s="125"/>
    </row>
    <row r="3024" ht="15">
      <c r="AB3024" s="125"/>
    </row>
    <row r="3025" ht="15">
      <c r="AB3025" s="125"/>
    </row>
    <row r="3026" ht="15">
      <c r="AB3026" s="125"/>
    </row>
    <row r="3027" ht="15">
      <c r="AB3027" s="125"/>
    </row>
    <row r="3028" ht="15">
      <c r="AB3028" s="125"/>
    </row>
    <row r="3029" ht="15">
      <c r="AB3029" s="125"/>
    </row>
    <row r="3030" ht="15">
      <c r="AB3030" s="125"/>
    </row>
    <row r="3031" ht="15">
      <c r="AB3031" s="125"/>
    </row>
    <row r="3032" ht="15">
      <c r="AB3032" s="125"/>
    </row>
    <row r="3033" ht="15">
      <c r="AB3033" s="125"/>
    </row>
    <row r="3034" ht="15">
      <c r="AB3034" s="125"/>
    </row>
    <row r="3035" ht="15">
      <c r="AB3035" s="125"/>
    </row>
    <row r="3036" ht="15">
      <c r="AB3036" s="125"/>
    </row>
    <row r="3037" ht="15">
      <c r="AB3037" s="125"/>
    </row>
    <row r="3038" ht="15">
      <c r="AB3038" s="125"/>
    </row>
    <row r="3039" ht="15">
      <c r="AB3039" s="125"/>
    </row>
    <row r="3040" ht="15">
      <c r="AB3040" s="125"/>
    </row>
    <row r="3041" ht="15">
      <c r="AB3041" s="125"/>
    </row>
    <row r="3042" ht="15">
      <c r="AB3042" s="125"/>
    </row>
    <row r="3043" ht="15">
      <c r="AB3043" s="125"/>
    </row>
    <row r="3044" ht="15">
      <c r="AB3044" s="125"/>
    </row>
    <row r="3045" ht="15">
      <c r="AB3045" s="125"/>
    </row>
    <row r="3046" ht="15">
      <c r="AB3046" s="125"/>
    </row>
    <row r="3047" ht="15">
      <c r="AB3047" s="125"/>
    </row>
    <row r="3048" ht="15">
      <c r="AB3048" s="125"/>
    </row>
    <row r="3049" ht="15">
      <c r="AB3049" s="125"/>
    </row>
    <row r="3050" ht="15">
      <c r="AB3050" s="125"/>
    </row>
    <row r="3051" ht="15">
      <c r="AB3051" s="125"/>
    </row>
    <row r="3052" ht="15">
      <c r="AB3052" s="125"/>
    </row>
    <row r="3053" ht="15">
      <c r="AB3053" s="125"/>
    </row>
    <row r="3054" ht="15">
      <c r="AB3054" s="125"/>
    </row>
    <row r="3055" ht="15">
      <c r="AB3055" s="125"/>
    </row>
    <row r="3056" ht="15">
      <c r="AB3056" s="125"/>
    </row>
    <row r="3057" ht="15">
      <c r="AB3057" s="125"/>
    </row>
    <row r="3058" ht="15">
      <c r="AB3058" s="125"/>
    </row>
    <row r="3059" ht="15">
      <c r="AB3059" s="125"/>
    </row>
    <row r="3060" ht="15">
      <c r="AB3060" s="125"/>
    </row>
    <row r="3061" ht="15">
      <c r="AB3061" s="125"/>
    </row>
    <row r="3062" ht="15">
      <c r="AB3062" s="125"/>
    </row>
    <row r="3063" ht="15">
      <c r="AB3063" s="125"/>
    </row>
    <row r="3064" ht="15">
      <c r="AB3064" s="125"/>
    </row>
    <row r="3065" ht="15">
      <c r="AB3065" s="125"/>
    </row>
    <row r="3066" ht="15">
      <c r="AB3066" s="125"/>
    </row>
    <row r="3067" ht="15">
      <c r="AB3067" s="125"/>
    </row>
    <row r="3068" ht="15">
      <c r="AB3068" s="125"/>
    </row>
    <row r="3069" ht="15">
      <c r="AB3069" s="125"/>
    </row>
    <row r="3070" ht="15">
      <c r="AB3070" s="125"/>
    </row>
    <row r="3071" ht="15">
      <c r="AB3071" s="125"/>
    </row>
    <row r="3072" ht="15">
      <c r="AB3072" s="125"/>
    </row>
    <row r="3073" ht="15">
      <c r="AB3073" s="125"/>
    </row>
    <row r="3074" ht="15">
      <c r="AB3074" s="125"/>
    </row>
    <row r="3075" ht="15">
      <c r="AB3075" s="125"/>
    </row>
    <row r="3076" ht="15">
      <c r="AB3076" s="125"/>
    </row>
    <row r="3077" ht="15">
      <c r="AB3077" s="125"/>
    </row>
    <row r="3078" ht="15">
      <c r="AB3078" s="125"/>
    </row>
    <row r="3079" ht="15">
      <c r="AB3079" s="125"/>
    </row>
    <row r="3080" ht="15">
      <c r="AB3080" s="125"/>
    </row>
    <row r="3081" ht="15">
      <c r="AB3081" s="125"/>
    </row>
    <row r="3082" ht="15">
      <c r="AB3082" s="125"/>
    </row>
    <row r="3083" ht="15">
      <c r="AB3083" s="125"/>
    </row>
    <row r="3084" ht="15">
      <c r="AB3084" s="125"/>
    </row>
    <row r="3085" ht="15">
      <c r="AB3085" s="125"/>
    </row>
    <row r="3086" ht="15">
      <c r="AB3086" s="125"/>
    </row>
    <row r="3087" ht="15">
      <c r="AB3087" s="125"/>
    </row>
    <row r="3088" ht="15">
      <c r="AB3088" s="125"/>
    </row>
    <row r="3089" ht="15">
      <c r="AB3089" s="125"/>
    </row>
    <row r="3090" ht="15">
      <c r="AB3090" s="125"/>
    </row>
    <row r="3091" ht="15">
      <c r="AB3091" s="125"/>
    </row>
    <row r="3092" ht="15">
      <c r="AB3092" s="125"/>
    </row>
    <row r="3093" ht="15">
      <c r="AB3093" s="125"/>
    </row>
    <row r="3094" ht="15">
      <c r="AB3094" s="125"/>
    </row>
    <row r="3095" ht="15">
      <c r="AB3095" s="125"/>
    </row>
    <row r="3096" ht="15">
      <c r="AB3096" s="125"/>
    </row>
    <row r="3097" ht="15">
      <c r="AB3097" s="125"/>
    </row>
    <row r="3098" ht="15">
      <c r="AB3098" s="125"/>
    </row>
    <row r="3099" ht="15">
      <c r="AB3099" s="125"/>
    </row>
    <row r="3100" ht="15">
      <c r="AB3100" s="125"/>
    </row>
    <row r="3101" ht="15">
      <c r="AB3101" s="125"/>
    </row>
    <row r="3102" ht="15">
      <c r="AB3102" s="125"/>
    </row>
    <row r="3103" ht="15">
      <c r="AB3103" s="125"/>
    </row>
    <row r="3104" ht="15">
      <c r="AB3104" s="125"/>
    </row>
    <row r="3105" ht="15">
      <c r="AB3105" s="125"/>
    </row>
    <row r="3106" ht="15">
      <c r="AB3106" s="125"/>
    </row>
    <row r="3107" ht="15">
      <c r="AB3107" s="125"/>
    </row>
    <row r="3108" ht="15">
      <c r="AB3108" s="125"/>
    </row>
    <row r="3109" ht="15">
      <c r="AB3109" s="125"/>
    </row>
    <row r="3110" ht="15">
      <c r="AB3110" s="125"/>
    </row>
    <row r="3111" ht="15">
      <c r="AB3111" s="125"/>
    </row>
    <row r="3112" ht="15">
      <c r="AB3112" s="125"/>
    </row>
    <row r="3113" ht="15">
      <c r="AB3113" s="125"/>
    </row>
    <row r="3114" ht="15">
      <c r="AB3114" s="125"/>
    </row>
    <row r="3115" ht="15">
      <c r="AB3115" s="125"/>
    </row>
    <row r="3116" ht="15">
      <c r="AB3116" s="125"/>
    </row>
    <row r="3117" ht="15">
      <c r="AB3117" s="125"/>
    </row>
    <row r="3118" ht="15">
      <c r="AB3118" s="125"/>
    </row>
    <row r="3119" ht="15">
      <c r="AB3119" s="125"/>
    </row>
    <row r="3120" ht="15">
      <c r="AB3120" s="125"/>
    </row>
    <row r="3121" ht="15">
      <c r="AB3121" s="125"/>
    </row>
    <row r="3122" ht="15">
      <c r="AB3122" s="125"/>
    </row>
    <row r="3123" ht="15">
      <c r="AB3123" s="125"/>
    </row>
    <row r="3124" ht="15">
      <c r="AB3124" s="125"/>
    </row>
    <row r="3125" ht="15">
      <c r="AB3125" s="125"/>
    </row>
    <row r="3126" ht="15">
      <c r="AB3126" s="125"/>
    </row>
    <row r="3127" ht="15">
      <c r="AB3127" s="125"/>
    </row>
    <row r="3128" ht="15">
      <c r="AB3128" s="125"/>
    </row>
    <row r="3129" ht="15">
      <c r="AB3129" s="125"/>
    </row>
    <row r="3130" ht="15">
      <c r="AB3130" s="125"/>
    </row>
    <row r="3131" ht="15">
      <c r="AB3131" s="125"/>
    </row>
    <row r="3132" ht="15">
      <c r="AB3132" s="125"/>
    </row>
    <row r="3133" ht="15">
      <c r="AB3133" s="125"/>
    </row>
    <row r="3134" ht="15">
      <c r="AB3134" s="125"/>
    </row>
    <row r="3135" ht="15">
      <c r="AB3135" s="125"/>
    </row>
    <row r="3136" ht="15">
      <c r="AB3136" s="125"/>
    </row>
    <row r="3137" ht="15">
      <c r="AB3137" s="125"/>
    </row>
    <row r="3138" ht="15">
      <c r="AB3138" s="125"/>
    </row>
    <row r="3139" ht="15">
      <c r="AB3139" s="125"/>
    </row>
    <row r="3140" ht="15">
      <c r="AB3140" s="125"/>
    </row>
    <row r="3141" ht="15">
      <c r="AB3141" s="125"/>
    </row>
    <row r="3142" ht="15">
      <c r="AB3142" s="125"/>
    </row>
    <row r="3143" ht="15">
      <c r="AB3143" s="125"/>
    </row>
    <row r="3144" ht="15">
      <c r="AB3144" s="125"/>
    </row>
    <row r="3145" ht="15">
      <c r="AB3145" s="125"/>
    </row>
    <row r="3146" ht="15">
      <c r="AB3146" s="125"/>
    </row>
    <row r="3147" ht="15">
      <c r="AB3147" s="125"/>
    </row>
    <row r="3148" ht="15">
      <c r="AB3148" s="125"/>
    </row>
    <row r="3149" ht="15">
      <c r="AB3149" s="125"/>
    </row>
    <row r="3150" ht="15">
      <c r="AB3150" s="125"/>
    </row>
    <row r="3151" ht="15">
      <c r="AB3151" s="125"/>
    </row>
    <row r="3152" ht="15">
      <c r="AB3152" s="125"/>
    </row>
    <row r="3153" ht="15">
      <c r="AB3153" s="125"/>
    </row>
    <row r="3154" ht="15">
      <c r="AB3154" s="125"/>
    </row>
    <row r="3155" ht="15">
      <c r="AB3155" s="125"/>
    </row>
    <row r="3156" ht="15">
      <c r="AB3156" s="125"/>
    </row>
    <row r="3157" ht="15">
      <c r="AB3157" s="125"/>
    </row>
    <row r="3158" ht="15">
      <c r="AB3158" s="125"/>
    </row>
    <row r="3159" ht="15">
      <c r="AB3159" s="125"/>
    </row>
    <row r="3160" ht="15">
      <c r="AB3160" s="125"/>
    </row>
    <row r="3161" ht="15">
      <c r="AB3161" s="125"/>
    </row>
    <row r="3162" ht="15">
      <c r="AB3162" s="125"/>
    </row>
    <row r="3163" ht="15">
      <c r="AB3163" s="125"/>
    </row>
    <row r="3164" ht="15">
      <c r="AB3164" s="125"/>
    </row>
    <row r="3165" ht="15">
      <c r="AB3165" s="125"/>
    </row>
    <row r="3166" ht="15">
      <c r="AB3166" s="125"/>
    </row>
    <row r="3167" ht="15">
      <c r="AB3167" s="125"/>
    </row>
    <row r="3168" ht="15">
      <c r="AB3168" s="125"/>
    </row>
    <row r="3169" ht="15">
      <c r="AB3169" s="125"/>
    </row>
    <row r="3170" ht="15">
      <c r="AB3170" s="125"/>
    </row>
    <row r="3171" ht="15">
      <c r="AB3171" s="125"/>
    </row>
    <row r="3172" ht="15">
      <c r="AB3172" s="125"/>
    </row>
    <row r="3173" ht="15">
      <c r="AB3173" s="125"/>
    </row>
    <row r="3174" ht="15">
      <c r="AB3174" s="125"/>
    </row>
    <row r="3175" ht="15">
      <c r="AB3175" s="125"/>
    </row>
    <row r="3176" ht="15">
      <c r="AB3176" s="125"/>
    </row>
    <row r="3177" ht="15">
      <c r="AB3177" s="125"/>
    </row>
    <row r="3178" ht="15">
      <c r="AB3178" s="125"/>
    </row>
    <row r="3179" ht="15">
      <c r="AB3179" s="125"/>
    </row>
    <row r="3180" ht="15">
      <c r="AB3180" s="125"/>
    </row>
    <row r="3181" ht="15">
      <c r="AB3181" s="125"/>
    </row>
    <row r="3182" ht="15">
      <c r="AB3182" s="125"/>
    </row>
    <row r="3183" ht="15">
      <c r="AB3183" s="125"/>
    </row>
    <row r="3184" ht="15">
      <c r="AB3184" s="125"/>
    </row>
    <row r="3185" ht="15">
      <c r="AB3185" s="125"/>
    </row>
    <row r="3186" ht="15">
      <c r="AB3186" s="125"/>
    </row>
    <row r="3187" ht="15">
      <c r="AB3187" s="125"/>
    </row>
    <row r="3188" ht="15">
      <c r="AB3188" s="125"/>
    </row>
    <row r="3189" ht="15">
      <c r="AB3189" s="125"/>
    </row>
    <row r="3190" ht="15">
      <c r="AB3190" s="125"/>
    </row>
    <row r="3191" ht="15">
      <c r="AB3191" s="125"/>
    </row>
    <row r="3192" ht="15">
      <c r="AB3192" s="125"/>
    </row>
    <row r="3193" ht="15">
      <c r="AB3193" s="125"/>
    </row>
    <row r="3194" ht="15">
      <c r="AB3194" s="125"/>
    </row>
    <row r="3195" ht="15">
      <c r="AB3195" s="125"/>
    </row>
    <row r="3196" ht="15">
      <c r="AB3196" s="125"/>
    </row>
    <row r="3197" ht="15">
      <c r="AB3197" s="125"/>
    </row>
    <row r="3198" ht="15">
      <c r="AB3198" s="125"/>
    </row>
    <row r="3199" ht="15">
      <c r="AB3199" s="125"/>
    </row>
    <row r="3200" ht="15">
      <c r="AB3200" s="125"/>
    </row>
    <row r="3201" ht="15">
      <c r="AB3201" s="125"/>
    </row>
    <row r="3202" ht="15">
      <c r="AB3202" s="125"/>
    </row>
    <row r="3203" ht="15">
      <c r="AB3203" s="125"/>
    </row>
    <row r="3204" ht="15">
      <c r="AB3204" s="125"/>
    </row>
    <row r="3205" ht="15">
      <c r="AB3205" s="125"/>
    </row>
    <row r="3206" ht="15">
      <c r="AB3206" s="125"/>
    </row>
    <row r="3207" ht="15">
      <c r="AB3207" s="125"/>
    </row>
    <row r="3208" ht="15">
      <c r="AB3208" s="125"/>
    </row>
    <row r="3209" ht="15">
      <c r="AB3209" s="125"/>
    </row>
    <row r="3210" ht="15">
      <c r="AB3210" s="125"/>
    </row>
    <row r="3211" ht="15">
      <c r="AB3211" s="125"/>
    </row>
    <row r="3212" ht="15">
      <c r="AB3212" s="125"/>
    </row>
    <row r="3213" ht="15">
      <c r="AB3213" s="125"/>
    </row>
    <row r="3214" ht="15">
      <c r="AB3214" s="125"/>
    </row>
    <row r="3215" ht="15">
      <c r="AB3215" s="125"/>
    </row>
    <row r="3216" ht="15">
      <c r="AB3216" s="125"/>
    </row>
    <row r="3217" ht="15">
      <c r="AB3217" s="125"/>
    </row>
    <row r="3218" ht="15">
      <c r="AB3218" s="125"/>
    </row>
    <row r="3219" ht="15">
      <c r="AB3219" s="125"/>
    </row>
    <row r="3220" ht="15">
      <c r="AB3220" s="125"/>
    </row>
    <row r="3221" ht="15">
      <c r="AB3221" s="125"/>
    </row>
    <row r="3222" ht="15">
      <c r="AB3222" s="125"/>
    </row>
    <row r="3223" ht="15">
      <c r="AB3223" s="125"/>
    </row>
    <row r="3224" ht="15">
      <c r="AB3224" s="125"/>
    </row>
    <row r="3225" ht="15">
      <c r="AB3225" s="125"/>
    </row>
    <row r="3226" ht="15">
      <c r="AB3226" s="125"/>
    </row>
    <row r="3227" ht="15">
      <c r="AB3227" s="125"/>
    </row>
    <row r="3228" ht="15">
      <c r="AB3228" s="125"/>
    </row>
    <row r="3229" ht="15">
      <c r="AB3229" s="125"/>
    </row>
    <row r="3230" ht="15">
      <c r="AB3230" s="125"/>
    </row>
    <row r="3231" ht="15">
      <c r="AB3231" s="125"/>
    </row>
    <row r="3232" ht="15">
      <c r="AB3232" s="125"/>
    </row>
    <row r="3233" ht="15">
      <c r="AB3233" s="125"/>
    </row>
    <row r="3234" ht="15">
      <c r="AB3234" s="125"/>
    </row>
    <row r="3235" ht="15">
      <c r="AB3235" s="125"/>
    </row>
    <row r="3236" ht="15">
      <c r="AB3236" s="125"/>
    </row>
    <row r="3237" ht="15">
      <c r="AB3237" s="125"/>
    </row>
    <row r="3238" ht="15">
      <c r="AB3238" s="125"/>
    </row>
    <row r="3239" ht="15">
      <c r="AB3239" s="125"/>
    </row>
    <row r="3240" ht="15">
      <c r="AB3240" s="125"/>
    </row>
    <row r="3241" ht="15">
      <c r="AB3241" s="125"/>
    </row>
    <row r="3242" ht="15">
      <c r="AB3242" s="125"/>
    </row>
    <row r="3243" ht="15">
      <c r="AB3243" s="125"/>
    </row>
    <row r="3244" ht="15">
      <c r="AB3244" s="125"/>
    </row>
    <row r="3245" ht="15">
      <c r="AB3245" s="125"/>
    </row>
    <row r="3246" ht="15">
      <c r="AB3246" s="125"/>
    </row>
    <row r="3247" ht="15">
      <c r="AB3247" s="125"/>
    </row>
    <row r="3248" ht="15">
      <c r="AB3248" s="125"/>
    </row>
    <row r="3249" ht="15">
      <c r="AB3249" s="125"/>
    </row>
    <row r="3250" ht="15">
      <c r="AB3250" s="125"/>
    </row>
    <row r="3251" ht="15">
      <c r="AB3251" s="125"/>
    </row>
    <row r="3252" ht="15">
      <c r="AB3252" s="125"/>
    </row>
    <row r="3253" ht="15">
      <c r="AB3253" s="125"/>
    </row>
    <row r="3254" ht="15">
      <c r="AB3254" s="125"/>
    </row>
    <row r="3255" ht="15">
      <c r="AB3255" s="125"/>
    </row>
    <row r="3256" ht="15">
      <c r="AB3256" s="125"/>
    </row>
    <row r="3257" ht="15">
      <c r="AB3257" s="125"/>
    </row>
    <row r="3258" ht="15">
      <c r="AB3258" s="125"/>
    </row>
    <row r="3259" ht="15">
      <c r="AB3259" s="125"/>
    </row>
    <row r="3260" ht="15">
      <c r="AB3260" s="125"/>
    </row>
    <row r="3261" ht="15">
      <c r="AB3261" s="125"/>
    </row>
    <row r="3262" ht="15">
      <c r="AB3262" s="125"/>
    </row>
    <row r="3263" ht="15">
      <c r="AB3263" s="125"/>
    </row>
    <row r="3264" ht="15">
      <c r="AB3264" s="125"/>
    </row>
    <row r="3265" ht="15">
      <c r="AB3265" s="125"/>
    </row>
    <row r="3266" ht="15">
      <c r="AB3266" s="125"/>
    </row>
    <row r="3267" ht="15">
      <c r="AB3267" s="125"/>
    </row>
    <row r="3268" ht="15">
      <c r="AB3268" s="125"/>
    </row>
    <row r="3269" ht="15">
      <c r="AB3269" s="125"/>
    </row>
    <row r="3270" ht="15">
      <c r="AB3270" s="125"/>
    </row>
    <row r="3271" ht="15">
      <c r="AB3271" s="125"/>
    </row>
    <row r="3272" ht="15">
      <c r="AB3272" s="125"/>
    </row>
    <row r="3273" ht="15">
      <c r="AB3273" s="125"/>
    </row>
    <row r="3274" ht="15">
      <c r="AB3274" s="125"/>
    </row>
    <row r="3275" ht="15">
      <c r="AB3275" s="125"/>
    </row>
    <row r="3276" ht="15">
      <c r="AB3276" s="125"/>
    </row>
    <row r="3277" ht="15">
      <c r="AB3277" s="125"/>
    </row>
    <row r="3278" ht="15">
      <c r="AB3278" s="125"/>
    </row>
    <row r="3279" ht="15">
      <c r="AB3279" s="125"/>
    </row>
    <row r="3280" ht="15">
      <c r="AB3280" s="125"/>
    </row>
    <row r="3281" ht="15">
      <c r="AB3281" s="125"/>
    </row>
    <row r="3282" ht="15">
      <c r="AB3282" s="125"/>
    </row>
    <row r="3283" ht="15">
      <c r="AB3283" s="125"/>
    </row>
    <row r="3284" ht="15">
      <c r="AB3284" s="125"/>
    </row>
    <row r="3285" ht="15">
      <c r="AB3285" s="125"/>
    </row>
    <row r="3286" ht="15">
      <c r="AB3286" s="125"/>
    </row>
    <row r="3287" ht="15">
      <c r="AB3287" s="125"/>
    </row>
    <row r="3288" ht="15">
      <c r="AB3288" s="125"/>
    </row>
    <row r="3289" ht="15">
      <c r="AB3289" s="125"/>
    </row>
    <row r="3290" ht="15">
      <c r="AB3290" s="125"/>
    </row>
    <row r="3291" ht="15">
      <c r="AB3291" s="125"/>
    </row>
    <row r="3292" ht="15">
      <c r="AB3292" s="125"/>
    </row>
    <row r="3293" ht="15">
      <c r="AB3293" s="125"/>
    </row>
    <row r="3294" ht="15">
      <c r="AB3294" s="125"/>
    </row>
    <row r="3295" ht="15">
      <c r="AB3295" s="125"/>
    </row>
    <row r="3296" ht="15">
      <c r="AB3296" s="125"/>
    </row>
    <row r="3297" ht="15">
      <c r="AB3297" s="125"/>
    </row>
    <row r="3298" ht="15">
      <c r="AB3298" s="125"/>
    </row>
    <row r="3299" ht="15">
      <c r="AB3299" s="125"/>
    </row>
    <row r="3300" ht="15">
      <c r="AB3300" s="125"/>
    </row>
    <row r="3301" ht="15">
      <c r="AB3301" s="125"/>
    </row>
    <row r="3302" ht="15">
      <c r="AB3302" s="125"/>
    </row>
    <row r="3303" ht="15">
      <c r="AB3303" s="125"/>
    </row>
    <row r="3304" ht="15">
      <c r="AB3304" s="125"/>
    </row>
    <row r="3305" ht="15">
      <c r="AB3305" s="125"/>
    </row>
    <row r="3306" ht="15">
      <c r="AB3306" s="125"/>
    </row>
    <row r="3307" ht="15">
      <c r="AB3307" s="125"/>
    </row>
    <row r="3308" ht="15">
      <c r="AB3308" s="125"/>
    </row>
    <row r="3309" ht="15">
      <c r="AB3309" s="125"/>
    </row>
    <row r="3310" ht="15">
      <c r="AB3310" s="125"/>
    </row>
    <row r="3311" ht="15">
      <c r="AB3311" s="125"/>
    </row>
    <row r="3312" ht="15">
      <c r="AB3312" s="125"/>
    </row>
    <row r="3313" ht="15">
      <c r="AB3313" s="125"/>
    </row>
    <row r="3314" ht="15">
      <c r="AB3314" s="125"/>
    </row>
    <row r="3315" ht="15">
      <c r="AB3315" s="125"/>
    </row>
    <row r="3316" ht="15">
      <c r="AB3316" s="125"/>
    </row>
    <row r="3317" ht="15">
      <c r="AB3317" s="125"/>
    </row>
    <row r="3318" ht="15">
      <c r="AB3318" s="125"/>
    </row>
    <row r="3319" ht="15">
      <c r="AB3319" s="125"/>
    </row>
    <row r="3320" ht="15">
      <c r="AB3320" s="125"/>
    </row>
    <row r="3321" ht="15">
      <c r="AB3321" s="125"/>
    </row>
    <row r="3322" ht="15">
      <c r="AB3322" s="125"/>
    </row>
    <row r="3323" ht="15">
      <c r="AB3323" s="125"/>
    </row>
    <row r="3324" ht="15">
      <c r="AB3324" s="125"/>
    </row>
    <row r="3325" ht="15">
      <c r="AB3325" s="125"/>
    </row>
    <row r="3326" ht="15">
      <c r="AB3326" s="125"/>
    </row>
    <row r="3327" ht="15">
      <c r="AB3327" s="125"/>
    </row>
    <row r="3328" ht="15">
      <c r="AB3328" s="125"/>
    </row>
    <row r="3329" ht="15">
      <c r="AB3329" s="125"/>
    </row>
    <row r="3330" ht="15">
      <c r="AB3330" s="125"/>
    </row>
    <row r="3331" ht="15">
      <c r="AB3331" s="125"/>
    </row>
    <row r="3332" ht="15">
      <c r="AB3332" s="125"/>
    </row>
    <row r="3333" ht="15">
      <c r="AB3333" s="125"/>
    </row>
    <row r="3334" ht="15">
      <c r="AB3334" s="125"/>
    </row>
    <row r="3335" ht="15">
      <c r="AB3335" s="125"/>
    </row>
    <row r="3336" ht="15">
      <c r="AB3336" s="125"/>
    </row>
    <row r="3337" ht="15">
      <c r="AB3337" s="125"/>
    </row>
    <row r="3338" ht="15">
      <c r="AB3338" s="125"/>
    </row>
    <row r="3339" ht="15">
      <c r="AB3339" s="125"/>
    </row>
    <row r="3340" ht="15">
      <c r="AB3340" s="125"/>
    </row>
    <row r="3341" ht="15">
      <c r="AB3341" s="125"/>
    </row>
    <row r="3342" ht="15">
      <c r="AB3342" s="125"/>
    </row>
    <row r="3343" ht="15">
      <c r="AB3343" s="125"/>
    </row>
    <row r="3344" ht="15">
      <c r="AB3344" s="125"/>
    </row>
    <row r="3345" ht="15">
      <c r="AB3345" s="125"/>
    </row>
    <row r="3346" ht="15">
      <c r="AB3346" s="125"/>
    </row>
    <row r="3347" ht="15">
      <c r="AB3347" s="125"/>
    </row>
    <row r="3348" ht="15">
      <c r="AB3348" s="125"/>
    </row>
    <row r="3349" ht="15">
      <c r="AB3349" s="125"/>
    </row>
    <row r="3350" ht="15">
      <c r="AB3350" s="125"/>
    </row>
    <row r="3351" ht="15">
      <c r="AB3351" s="125"/>
    </row>
    <row r="3352" ht="15">
      <c r="AB3352" s="125"/>
    </row>
    <row r="3353" ht="15">
      <c r="AB3353" s="125"/>
    </row>
    <row r="3354" ht="15">
      <c r="AB3354" s="125"/>
    </row>
    <row r="3355" ht="15">
      <c r="AB3355" s="125"/>
    </row>
    <row r="3356" ht="15">
      <c r="AB3356" s="125"/>
    </row>
    <row r="3357" ht="15">
      <c r="AB3357" s="125"/>
    </row>
    <row r="3358" ht="15">
      <c r="AB3358" s="125"/>
    </row>
    <row r="3359" ht="15">
      <c r="AB3359" s="125"/>
    </row>
    <row r="3360" ht="15">
      <c r="AB3360" s="125"/>
    </row>
    <row r="3361" ht="15">
      <c r="AB3361" s="125"/>
    </row>
    <row r="3362" ht="15">
      <c r="AB3362" s="125"/>
    </row>
    <row r="3363" ht="15">
      <c r="AB3363" s="125"/>
    </row>
    <row r="3364" ht="15">
      <c r="AB3364" s="125"/>
    </row>
    <row r="3365" ht="15">
      <c r="AB3365" s="125"/>
    </row>
    <row r="3366" ht="15">
      <c r="AB3366" s="125"/>
    </row>
    <row r="3367" ht="15">
      <c r="AB3367" s="125"/>
    </row>
    <row r="3368" ht="15">
      <c r="AB3368" s="125"/>
    </row>
    <row r="3369" ht="15">
      <c r="AB3369" s="125"/>
    </row>
    <row r="3370" ht="15">
      <c r="AB3370" s="125"/>
    </row>
    <row r="3371" ht="15">
      <c r="AB3371" s="125"/>
    </row>
    <row r="3372" ht="15">
      <c r="AB3372" s="125"/>
    </row>
    <row r="3373" ht="15">
      <c r="AB3373" s="125"/>
    </row>
    <row r="3374" ht="15">
      <c r="AB3374" s="125"/>
    </row>
    <row r="3375" ht="15">
      <c r="AB3375" s="125"/>
    </row>
    <row r="3376" ht="15">
      <c r="AB3376" s="125"/>
    </row>
    <row r="3377" ht="15">
      <c r="AB3377" s="125"/>
    </row>
    <row r="3378" ht="15">
      <c r="AB3378" s="125"/>
    </row>
    <row r="3379" ht="15">
      <c r="AB3379" s="125"/>
    </row>
    <row r="3380" ht="15">
      <c r="AB3380" s="125"/>
    </row>
    <row r="3381" ht="15">
      <c r="AB3381" s="125"/>
    </row>
    <row r="3382" ht="15">
      <c r="AB3382" s="125"/>
    </row>
    <row r="3383" ht="15">
      <c r="AB3383" s="125"/>
    </row>
    <row r="3384" ht="15">
      <c r="AB3384" s="125"/>
    </row>
    <row r="3385" ht="15">
      <c r="AB3385" s="125"/>
    </row>
    <row r="3386" ht="15">
      <c r="AB3386" s="125"/>
    </row>
    <row r="3387" ht="15">
      <c r="AB3387" s="125"/>
    </row>
    <row r="3388" ht="15">
      <c r="AB3388" s="125"/>
    </row>
    <row r="3389" ht="15">
      <c r="AB3389" s="125"/>
    </row>
    <row r="3390" ht="15">
      <c r="AB3390" s="125"/>
    </row>
    <row r="3391" ht="15">
      <c r="AB3391" s="125"/>
    </row>
    <row r="3392" ht="15">
      <c r="AB3392" s="125"/>
    </row>
    <row r="3393" ht="15">
      <c r="AB3393" s="125"/>
    </row>
    <row r="3394" ht="15">
      <c r="AB3394" s="125"/>
    </row>
    <row r="3395" ht="15">
      <c r="AB3395" s="125"/>
    </row>
    <row r="3396" ht="15">
      <c r="AB3396" s="125"/>
    </row>
    <row r="3397" ht="15">
      <c r="AB3397" s="125"/>
    </row>
    <row r="3398" ht="15">
      <c r="AB3398" s="125"/>
    </row>
    <row r="3399" ht="15">
      <c r="AB3399" s="125"/>
    </row>
    <row r="3400" ht="15">
      <c r="AB3400" s="125"/>
    </row>
    <row r="3401" ht="15">
      <c r="AB3401" s="125"/>
    </row>
    <row r="3402" ht="15">
      <c r="AB3402" s="125"/>
    </row>
    <row r="3403" ht="15">
      <c r="AB3403" s="125"/>
    </row>
    <row r="3404" ht="15">
      <c r="AB3404" s="125"/>
    </row>
    <row r="3405" ht="15">
      <c r="AB3405" s="125"/>
    </row>
    <row r="3406" ht="15">
      <c r="AB3406" s="125"/>
    </row>
    <row r="3407" ht="15">
      <c r="AB3407" s="125"/>
    </row>
    <row r="3408" ht="15">
      <c r="AB3408" s="125"/>
    </row>
    <row r="3409" ht="15">
      <c r="AB3409" s="125"/>
    </row>
    <row r="3410" ht="15">
      <c r="AB3410" s="125"/>
    </row>
    <row r="3411" ht="15">
      <c r="AB3411" s="125"/>
    </row>
    <row r="3412" ht="15">
      <c r="AB3412" s="125"/>
    </row>
    <row r="3413" ht="15">
      <c r="AB3413" s="125"/>
    </row>
    <row r="3414" ht="15">
      <c r="AB3414" s="125"/>
    </row>
    <row r="3415" ht="15">
      <c r="AB3415" s="125"/>
    </row>
    <row r="3416" ht="15">
      <c r="AB3416" s="125"/>
    </row>
    <row r="3417" ht="15">
      <c r="AB3417" s="125"/>
    </row>
    <row r="3418" ht="15">
      <c r="AB3418" s="125"/>
    </row>
    <row r="3419" ht="15">
      <c r="AB3419" s="125"/>
    </row>
    <row r="3420" ht="15">
      <c r="AB3420" s="125"/>
    </row>
    <row r="3421" ht="15">
      <c r="AB3421" s="125"/>
    </row>
    <row r="3422" ht="15">
      <c r="AB3422" s="125"/>
    </row>
    <row r="3423" ht="15">
      <c r="AB3423" s="125"/>
    </row>
    <row r="3424" ht="15">
      <c r="AB3424" s="125"/>
    </row>
    <row r="3425" ht="15">
      <c r="AB3425" s="125"/>
    </row>
    <row r="3426" ht="15">
      <c r="AB3426" s="125"/>
    </row>
    <row r="3427" ht="15">
      <c r="AB3427" s="125"/>
    </row>
    <row r="3428" ht="15">
      <c r="AB3428" s="125"/>
    </row>
    <row r="3429" ht="15">
      <c r="AB3429" s="125"/>
    </row>
    <row r="3430" ht="15">
      <c r="AB3430" s="125"/>
    </row>
    <row r="3431" ht="15">
      <c r="AB3431" s="125"/>
    </row>
    <row r="3432" ht="15">
      <c r="AB3432" s="125"/>
    </row>
    <row r="3433" ht="15">
      <c r="AB3433" s="125"/>
    </row>
    <row r="3434" ht="15">
      <c r="AB3434" s="125"/>
    </row>
    <row r="3435" ht="15">
      <c r="AB3435" s="125"/>
    </row>
    <row r="3436" ht="15">
      <c r="AB3436" s="125"/>
    </row>
    <row r="3437" ht="15">
      <c r="AB3437" s="125"/>
    </row>
    <row r="3438" ht="15">
      <c r="AB3438" s="125"/>
    </row>
    <row r="3439" ht="15">
      <c r="AB3439" s="125"/>
    </row>
    <row r="3440" ht="15">
      <c r="AB3440" s="125"/>
    </row>
    <row r="3441" ht="15">
      <c r="AB3441" s="125"/>
    </row>
    <row r="3442" ht="15">
      <c r="AB3442" s="125"/>
    </row>
    <row r="3443" ht="15">
      <c r="AB3443" s="125"/>
    </row>
    <row r="3444" ht="15">
      <c r="AB3444" s="125"/>
    </row>
    <row r="3445" ht="15">
      <c r="AB3445" s="125"/>
    </row>
    <row r="3446" ht="15">
      <c r="AB3446" s="125"/>
    </row>
    <row r="3447" ht="15">
      <c r="AB3447" s="125"/>
    </row>
    <row r="3448" ht="15">
      <c r="AB3448" s="125"/>
    </row>
    <row r="3449" ht="15">
      <c r="AB3449" s="125"/>
    </row>
    <row r="3450" ht="15">
      <c r="AB3450" s="125"/>
    </row>
    <row r="3451" ht="15">
      <c r="AB3451" s="125"/>
    </row>
    <row r="3452" ht="15">
      <c r="AB3452" s="125"/>
    </row>
    <row r="3453" ht="15">
      <c r="AB3453" s="125"/>
    </row>
    <row r="3454" ht="15">
      <c r="AB3454" s="125"/>
    </row>
    <row r="3455" ht="15">
      <c r="AB3455" s="125"/>
    </row>
    <row r="3456" ht="15">
      <c r="AB3456" s="125"/>
    </row>
    <row r="3457" ht="15">
      <c r="AB3457" s="125"/>
    </row>
    <row r="3458" ht="15">
      <c r="AB3458" s="125"/>
    </row>
    <row r="3459" ht="15">
      <c r="AB3459" s="125"/>
    </row>
    <row r="3460" ht="15">
      <c r="AB3460" s="125"/>
    </row>
    <row r="3461" ht="15">
      <c r="AB3461" s="125"/>
    </row>
    <row r="3462" ht="15">
      <c r="AB3462" s="125"/>
    </row>
    <row r="3463" ht="15">
      <c r="AB3463" s="125"/>
    </row>
    <row r="3464" ht="15">
      <c r="AB3464" s="125"/>
    </row>
    <row r="3465" ht="15">
      <c r="AB3465" s="125"/>
    </row>
    <row r="3466" ht="15">
      <c r="AB3466" s="125"/>
    </row>
    <row r="3467" ht="15">
      <c r="AB3467" s="125"/>
    </row>
    <row r="3468" ht="15">
      <c r="AB3468" s="125"/>
    </row>
    <row r="3469" ht="15">
      <c r="AB3469" s="125"/>
    </row>
    <row r="3470" ht="15">
      <c r="AB3470" s="125"/>
    </row>
    <row r="3471" ht="15">
      <c r="AB3471" s="125"/>
    </row>
    <row r="3472" ht="15">
      <c r="AB3472" s="125"/>
    </row>
    <row r="3473" ht="15">
      <c r="AB3473" s="125"/>
    </row>
    <row r="3474" ht="15">
      <c r="AB3474" s="125"/>
    </row>
    <row r="3475" ht="15">
      <c r="AB3475" s="125"/>
    </row>
    <row r="3476" ht="15">
      <c r="AB3476" s="125"/>
    </row>
    <row r="3477" ht="15">
      <c r="AB3477" s="125"/>
    </row>
    <row r="3478" ht="15">
      <c r="AB3478" s="125"/>
    </row>
    <row r="3479" ht="15">
      <c r="AB3479" s="125"/>
    </row>
    <row r="3480" ht="15">
      <c r="AB3480" s="125"/>
    </row>
    <row r="3481" ht="15">
      <c r="AB3481" s="125"/>
    </row>
    <row r="3482" ht="15">
      <c r="AB3482" s="125"/>
    </row>
    <row r="3483" ht="15">
      <c r="AB3483" s="125"/>
    </row>
    <row r="3484" ht="15">
      <c r="AB3484" s="125"/>
    </row>
    <row r="3485" ht="15">
      <c r="AB3485" s="125"/>
    </row>
    <row r="3486" ht="15">
      <c r="AB3486" s="125"/>
    </row>
    <row r="3487" ht="15">
      <c r="AB3487" s="125"/>
    </row>
    <row r="3488" ht="15">
      <c r="AB3488" s="125"/>
    </row>
    <row r="3489" ht="15">
      <c r="AB3489" s="125"/>
    </row>
    <row r="3490" ht="15">
      <c r="AB3490" s="125"/>
    </row>
    <row r="3491" ht="15">
      <c r="AB3491" s="125"/>
    </row>
    <row r="3492" ht="15">
      <c r="AB3492" s="125"/>
    </row>
    <row r="3493" ht="15">
      <c r="AB3493" s="125"/>
    </row>
    <row r="3494" ht="15">
      <c r="AB3494" s="125"/>
    </row>
    <row r="3495" ht="15">
      <c r="AB3495" s="125"/>
    </row>
    <row r="3496" ht="15">
      <c r="AB3496" s="125"/>
    </row>
    <row r="3497" ht="15">
      <c r="AB3497" s="125"/>
    </row>
    <row r="3498" ht="15">
      <c r="AB3498" s="125"/>
    </row>
    <row r="3499" ht="15">
      <c r="AB3499" s="125"/>
    </row>
    <row r="3500" ht="15">
      <c r="AB3500" s="125"/>
    </row>
    <row r="3501" ht="15">
      <c r="AB3501" s="125"/>
    </row>
    <row r="3502" ht="15">
      <c r="AB3502" s="125"/>
    </row>
    <row r="3503" ht="15">
      <c r="AB3503" s="125"/>
    </row>
    <row r="3504" ht="15">
      <c r="AB3504" s="125"/>
    </row>
    <row r="3505" ht="15">
      <c r="AB3505" s="125"/>
    </row>
    <row r="3506" ht="15">
      <c r="AB3506" s="125"/>
    </row>
    <row r="3507" ht="15">
      <c r="AB3507" s="125"/>
    </row>
    <row r="3508" ht="15">
      <c r="AB3508" s="125"/>
    </row>
    <row r="3509" ht="15">
      <c r="AB3509" s="125"/>
    </row>
    <row r="3510" ht="15">
      <c r="AB3510" s="125"/>
    </row>
    <row r="3511" ht="15">
      <c r="AB3511" s="125"/>
    </row>
    <row r="3512" ht="15">
      <c r="AB3512" s="125"/>
    </row>
    <row r="3513" ht="15">
      <c r="AB3513" s="125"/>
    </row>
    <row r="3514" ht="15">
      <c r="AB3514" s="125"/>
    </row>
    <row r="3515" ht="15">
      <c r="AB3515" s="125"/>
    </row>
    <row r="3516" ht="15">
      <c r="AB3516" s="125"/>
    </row>
    <row r="3517" ht="15">
      <c r="AB3517" s="125"/>
    </row>
    <row r="3518" ht="15">
      <c r="AB3518" s="125"/>
    </row>
    <row r="3519" ht="15">
      <c r="AB3519" s="125"/>
    </row>
    <row r="3520" ht="15">
      <c r="AB3520" s="125"/>
    </row>
    <row r="3521" ht="15">
      <c r="AB3521" s="125"/>
    </row>
    <row r="3522" ht="15">
      <c r="AB3522" s="125"/>
    </row>
    <row r="3523" ht="15">
      <c r="AB3523" s="125"/>
    </row>
    <row r="3524" ht="15">
      <c r="AB3524" s="125"/>
    </row>
    <row r="3525" ht="15">
      <c r="AB3525" s="125"/>
    </row>
    <row r="3526" ht="15">
      <c r="AB3526" s="125"/>
    </row>
    <row r="3527" ht="15">
      <c r="AB3527" s="125"/>
    </row>
    <row r="3528" ht="15">
      <c r="AB3528" s="125"/>
    </row>
    <row r="3529" ht="15">
      <c r="AB3529" s="125"/>
    </row>
    <row r="3530" ht="15">
      <c r="AB3530" s="125"/>
    </row>
    <row r="3531" ht="15">
      <c r="AB3531" s="125"/>
    </row>
    <row r="3532" ht="15">
      <c r="AB3532" s="125"/>
    </row>
    <row r="3533" ht="15">
      <c r="AB3533" s="125"/>
    </row>
    <row r="3534" ht="15">
      <c r="AB3534" s="125"/>
    </row>
    <row r="3535" ht="15">
      <c r="AB3535" s="125"/>
    </row>
    <row r="3536" ht="15">
      <c r="AB3536" s="125"/>
    </row>
    <row r="3537" ht="15">
      <c r="AB3537" s="125"/>
    </row>
    <row r="3538" ht="15">
      <c r="AB3538" s="125"/>
    </row>
    <row r="3539" ht="15">
      <c r="AB3539" s="125"/>
    </row>
    <row r="3540" ht="15">
      <c r="AB3540" s="125"/>
    </row>
    <row r="3541" ht="15">
      <c r="AB3541" s="125"/>
    </row>
    <row r="3542" ht="15">
      <c r="AB3542" s="125"/>
    </row>
    <row r="3543" ht="15">
      <c r="AB3543" s="125"/>
    </row>
    <row r="3544" ht="15">
      <c r="AB3544" s="125"/>
    </row>
    <row r="3545" ht="15">
      <c r="AB3545" s="125"/>
    </row>
    <row r="3546" ht="15">
      <c r="AB3546" s="125"/>
    </row>
    <row r="3547" ht="15">
      <c r="AB3547" s="125"/>
    </row>
    <row r="3548" ht="15">
      <c r="AB3548" s="125"/>
    </row>
    <row r="3549" ht="15">
      <c r="AB3549" s="125"/>
    </row>
    <row r="3550" ht="15">
      <c r="AB3550" s="125"/>
    </row>
    <row r="3551" ht="15">
      <c r="AB3551" s="125"/>
    </row>
    <row r="3552" ht="15">
      <c r="AB3552" s="125"/>
    </row>
    <row r="3553" ht="15">
      <c r="AB3553" s="125"/>
    </row>
    <row r="3554" ht="15">
      <c r="AB3554" s="125"/>
    </row>
    <row r="3555" ht="15">
      <c r="AB3555" s="125"/>
    </row>
    <row r="3556" ht="15">
      <c r="AB3556" s="125"/>
    </row>
    <row r="3557" ht="15">
      <c r="AB3557" s="125"/>
    </row>
    <row r="3558" ht="15">
      <c r="AB3558" s="125"/>
    </row>
    <row r="3559" ht="15">
      <c r="AB3559" s="125"/>
    </row>
    <row r="3560" ht="15">
      <c r="AB3560" s="125"/>
    </row>
    <row r="3561" ht="15">
      <c r="AB3561" s="125"/>
    </row>
    <row r="3562" ht="15">
      <c r="AB3562" s="125"/>
    </row>
    <row r="3563" ht="15">
      <c r="AB3563" s="125"/>
    </row>
    <row r="3564" ht="15">
      <c r="AB3564" s="125"/>
    </row>
    <row r="3565" ht="15">
      <c r="AB3565" s="125"/>
    </row>
    <row r="3566" ht="15">
      <c r="AB3566" s="125"/>
    </row>
    <row r="3567" ht="15">
      <c r="AB3567" s="125"/>
    </row>
    <row r="3568" ht="15">
      <c r="AB3568" s="125"/>
    </row>
    <row r="3569" ht="15">
      <c r="AB3569" s="125"/>
    </row>
    <row r="3570" ht="15">
      <c r="AB3570" s="125"/>
    </row>
    <row r="3571" ht="15">
      <c r="AB3571" s="125"/>
    </row>
    <row r="3572" ht="15">
      <c r="AB3572" s="125"/>
    </row>
    <row r="3573" ht="15">
      <c r="AB3573" s="125"/>
    </row>
    <row r="3574" ht="15">
      <c r="AB3574" s="125"/>
    </row>
    <row r="3575" ht="15">
      <c r="AB3575" s="125"/>
    </row>
    <row r="3576" ht="15">
      <c r="AB3576" s="125"/>
    </row>
    <row r="3577" ht="15">
      <c r="AB3577" s="125"/>
    </row>
    <row r="3578" ht="15">
      <c r="AB3578" s="125"/>
    </row>
    <row r="3579" ht="15">
      <c r="AB3579" s="125"/>
    </row>
    <row r="3580" ht="15">
      <c r="AB3580" s="125"/>
    </row>
    <row r="3581" ht="15">
      <c r="AB3581" s="125"/>
    </row>
    <row r="3582" ht="15">
      <c r="AB3582" s="125"/>
    </row>
    <row r="3583" ht="15">
      <c r="AB3583" s="125"/>
    </row>
    <row r="3584" ht="15">
      <c r="AB3584" s="125"/>
    </row>
    <row r="3585" ht="15">
      <c r="AB3585" s="125"/>
    </row>
    <row r="3586" ht="15">
      <c r="AB3586" s="125"/>
    </row>
    <row r="3587" ht="15">
      <c r="AB3587" s="125"/>
    </row>
    <row r="3588" ht="15">
      <c r="AB3588" s="125"/>
    </row>
    <row r="3589" ht="15">
      <c r="AB3589" s="125"/>
    </row>
    <row r="3590" ht="15">
      <c r="AB3590" s="125"/>
    </row>
    <row r="3591" ht="15">
      <c r="AB3591" s="125"/>
    </row>
    <row r="3592" ht="15">
      <c r="AB3592" s="125"/>
    </row>
    <row r="3593" ht="15">
      <c r="AB3593" s="125"/>
    </row>
    <row r="3594" ht="15">
      <c r="AB3594" s="125"/>
    </row>
    <row r="3595" ht="15">
      <c r="AB3595" s="125"/>
    </row>
    <row r="3596" ht="15">
      <c r="AB3596" s="125"/>
    </row>
    <row r="3597" ht="15">
      <c r="AB3597" s="125"/>
    </row>
    <row r="3598" ht="15">
      <c r="AB3598" s="125"/>
    </row>
    <row r="3599" ht="15">
      <c r="AB3599" s="125"/>
    </row>
    <row r="3600" ht="15">
      <c r="AB3600" s="125"/>
    </row>
    <row r="3601" ht="15">
      <c r="AB3601" s="125"/>
    </row>
    <row r="3602" ht="15">
      <c r="AB3602" s="125"/>
    </row>
    <row r="3603" ht="15">
      <c r="AB3603" s="125"/>
    </row>
    <row r="3604" ht="15">
      <c r="AB3604" s="125"/>
    </row>
    <row r="3605" ht="15">
      <c r="AB3605" s="125"/>
    </row>
    <row r="3606" ht="15">
      <c r="AB3606" s="125"/>
    </row>
    <row r="3607" ht="15">
      <c r="AB3607" s="125"/>
    </row>
    <row r="3608" ht="15">
      <c r="AB3608" s="125"/>
    </row>
    <row r="3609" ht="15">
      <c r="AB3609" s="125"/>
    </row>
    <row r="3610" ht="15">
      <c r="AB3610" s="125"/>
    </row>
    <row r="3611" ht="15">
      <c r="AB3611" s="125"/>
    </row>
    <row r="3612" ht="15">
      <c r="AB3612" s="125"/>
    </row>
    <row r="3613" ht="15">
      <c r="AB3613" s="125"/>
    </row>
    <row r="3614" ht="15">
      <c r="AB3614" s="125"/>
    </row>
    <row r="3615" ht="15">
      <c r="AB3615" s="125"/>
    </row>
    <row r="3616" ht="15">
      <c r="AB3616" s="125"/>
    </row>
    <row r="3617" ht="15">
      <c r="AB3617" s="125"/>
    </row>
    <row r="3618" ht="15">
      <c r="AB3618" s="125"/>
    </row>
    <row r="3619" ht="15">
      <c r="AB3619" s="125"/>
    </row>
    <row r="3620" ht="15">
      <c r="AB3620" s="125"/>
    </row>
    <row r="3621" ht="15">
      <c r="AB3621" s="125"/>
    </row>
    <row r="3622" ht="15">
      <c r="AB3622" s="125"/>
    </row>
    <row r="3623" ht="15">
      <c r="AB3623" s="125"/>
    </row>
    <row r="3624" ht="15">
      <c r="AB3624" s="125"/>
    </row>
    <row r="3625" ht="15">
      <c r="AB3625" s="125"/>
    </row>
    <row r="3626" ht="15">
      <c r="AB3626" s="125"/>
    </row>
    <row r="3627" ht="15">
      <c r="AB3627" s="125"/>
    </row>
    <row r="3628" ht="15">
      <c r="AB3628" s="125"/>
    </row>
    <row r="3629" ht="15">
      <c r="AB3629" s="125"/>
    </row>
    <row r="3630" ht="15">
      <c r="AB3630" s="125"/>
    </row>
    <row r="3631" ht="15">
      <c r="AB3631" s="125"/>
    </row>
    <row r="3632" ht="15">
      <c r="AB3632" s="125"/>
    </row>
    <row r="3633" ht="15">
      <c r="AB3633" s="125"/>
    </row>
    <row r="3634" ht="15">
      <c r="AB3634" s="125"/>
    </row>
    <row r="3635" ht="15">
      <c r="AB3635" s="125"/>
    </row>
    <row r="3636" ht="15">
      <c r="AB3636" s="125"/>
    </row>
    <row r="3637" ht="15">
      <c r="AB3637" s="125"/>
    </row>
    <row r="3638" ht="15">
      <c r="AB3638" s="125"/>
    </row>
    <row r="3639" ht="15">
      <c r="AB3639" s="125"/>
    </row>
    <row r="3640" ht="15">
      <c r="AB3640" s="125"/>
    </row>
    <row r="3641" ht="15">
      <c r="AB3641" s="125"/>
    </row>
    <row r="3642" ht="15">
      <c r="AB3642" s="125"/>
    </row>
    <row r="3643" ht="15">
      <c r="AB3643" s="125"/>
    </row>
    <row r="3644" ht="15">
      <c r="AB3644" s="125"/>
    </row>
    <row r="3645" ht="15">
      <c r="AB3645" s="125"/>
    </row>
    <row r="3646" ht="15">
      <c r="AB3646" s="125"/>
    </row>
    <row r="3647" ht="15">
      <c r="AB3647" s="125"/>
    </row>
    <row r="3648" ht="15">
      <c r="AB3648" s="125"/>
    </row>
    <row r="3649" ht="15">
      <c r="AB3649" s="125"/>
    </row>
    <row r="3650" ht="15">
      <c r="AB3650" s="125"/>
    </row>
    <row r="3651" ht="15">
      <c r="AB3651" s="125"/>
    </row>
    <row r="3652" ht="15">
      <c r="AB3652" s="125"/>
    </row>
    <row r="3653" ht="15">
      <c r="AB3653" s="125"/>
    </row>
    <row r="3654" ht="15">
      <c r="AB3654" s="125"/>
    </row>
    <row r="3655" ht="15">
      <c r="AB3655" s="125"/>
    </row>
    <row r="3656" ht="15">
      <c r="AB3656" s="125"/>
    </row>
    <row r="3657" ht="15">
      <c r="AB3657" s="125"/>
    </row>
    <row r="3658" ht="15">
      <c r="AB3658" s="125"/>
    </row>
    <row r="3659" ht="15">
      <c r="AB3659" s="125"/>
    </row>
    <row r="3660" ht="15">
      <c r="AB3660" s="125"/>
    </row>
    <row r="3661" ht="15">
      <c r="AB3661" s="125"/>
    </row>
    <row r="3662" ht="15">
      <c r="AB3662" s="125"/>
    </row>
    <row r="3663" ht="15">
      <c r="AB3663" s="125"/>
    </row>
    <row r="3664" ht="15">
      <c r="AB3664" s="125"/>
    </row>
    <row r="3665" ht="15">
      <c r="AB3665" s="125"/>
    </row>
    <row r="3666" ht="15">
      <c r="AB3666" s="125"/>
    </row>
    <row r="3667" ht="15">
      <c r="AB3667" s="125"/>
    </row>
    <row r="3668" ht="15">
      <c r="AB3668" s="125"/>
    </row>
    <row r="3669" ht="15">
      <c r="AB3669" s="125"/>
    </row>
    <row r="3670" ht="15">
      <c r="AB3670" s="125"/>
    </row>
    <row r="3671" ht="15">
      <c r="AB3671" s="125"/>
    </row>
    <row r="3672" ht="15">
      <c r="AB3672" s="125"/>
    </row>
    <row r="3673" ht="15">
      <c r="AB3673" s="125"/>
    </row>
    <row r="3674" ht="15">
      <c r="AB3674" s="125"/>
    </row>
    <row r="3675" ht="15">
      <c r="AB3675" s="125"/>
    </row>
    <row r="3676" ht="15">
      <c r="AB3676" s="125"/>
    </row>
    <row r="3677" ht="15">
      <c r="AB3677" s="125"/>
    </row>
    <row r="3678" ht="15">
      <c r="AB3678" s="125"/>
    </row>
    <row r="3679" ht="15">
      <c r="AB3679" s="125"/>
    </row>
    <row r="3680" ht="15">
      <c r="AB3680" s="125"/>
    </row>
    <row r="3681" ht="15">
      <c r="AB3681" s="125"/>
    </row>
    <row r="3682" ht="15">
      <c r="AB3682" s="125"/>
    </row>
    <row r="3683" ht="15">
      <c r="AB3683" s="125"/>
    </row>
    <row r="3684" ht="15">
      <c r="AB3684" s="125"/>
    </row>
    <row r="3685" ht="15">
      <c r="AB3685" s="125"/>
    </row>
    <row r="3686" ht="15">
      <c r="AB3686" s="125"/>
    </row>
    <row r="3687" ht="15">
      <c r="AB3687" s="125"/>
    </row>
    <row r="3688" ht="15">
      <c r="AB3688" s="125"/>
    </row>
    <row r="3689" ht="15">
      <c r="AB3689" s="125"/>
    </row>
    <row r="3690" ht="15">
      <c r="AB3690" s="125"/>
    </row>
    <row r="3691" ht="15">
      <c r="AB3691" s="125"/>
    </row>
    <row r="3692" ht="15">
      <c r="AB3692" s="125"/>
    </row>
    <row r="3693" ht="15">
      <c r="AB3693" s="125"/>
    </row>
    <row r="3694" ht="15">
      <c r="AB3694" s="125"/>
    </row>
    <row r="3695" ht="15">
      <c r="AB3695" s="125"/>
    </row>
    <row r="3696" ht="15">
      <c r="AB3696" s="125"/>
    </row>
    <row r="3697" ht="15">
      <c r="AB3697" s="125"/>
    </row>
    <row r="3698" ht="15">
      <c r="AB3698" s="125"/>
    </row>
    <row r="3699" ht="15">
      <c r="AB3699" s="125"/>
    </row>
    <row r="3700" ht="15">
      <c r="AB3700" s="125"/>
    </row>
    <row r="3701" ht="15">
      <c r="AB3701" s="125"/>
    </row>
    <row r="3702" ht="15">
      <c r="AB3702" s="125"/>
    </row>
    <row r="3703" ht="15">
      <c r="AB3703" s="125"/>
    </row>
    <row r="3704" ht="15">
      <c r="AB3704" s="125"/>
    </row>
    <row r="3705" ht="15">
      <c r="AB3705" s="125"/>
    </row>
    <row r="3706" ht="15">
      <c r="AB3706" s="125"/>
    </row>
    <row r="3707" ht="15">
      <c r="AB3707" s="125"/>
    </row>
    <row r="3708" ht="15">
      <c r="AB3708" s="125"/>
    </row>
    <row r="3709" ht="15">
      <c r="AB3709" s="125"/>
    </row>
    <row r="3710" ht="15">
      <c r="AB3710" s="125"/>
    </row>
    <row r="3711" ht="15">
      <c r="AB3711" s="125"/>
    </row>
    <row r="3712" ht="15">
      <c r="AB3712" s="125"/>
    </row>
    <row r="3713" ht="15">
      <c r="AB3713" s="125"/>
    </row>
    <row r="3714" ht="15">
      <c r="AB3714" s="125"/>
    </row>
    <row r="3715" ht="15">
      <c r="AB3715" s="125"/>
    </row>
    <row r="3716" ht="15">
      <c r="AB3716" s="125"/>
    </row>
    <row r="3717" ht="15">
      <c r="AB3717" s="125"/>
    </row>
    <row r="3718" ht="15">
      <c r="AB3718" s="125"/>
    </row>
    <row r="3719" ht="15">
      <c r="AB3719" s="125"/>
    </row>
    <row r="3720" ht="15">
      <c r="AB3720" s="125"/>
    </row>
    <row r="3721" ht="15">
      <c r="AB3721" s="125"/>
    </row>
    <row r="3722" ht="15">
      <c r="AB3722" s="125"/>
    </row>
    <row r="3723" ht="15">
      <c r="AB3723" s="125"/>
    </row>
    <row r="3724" ht="15">
      <c r="AB3724" s="125"/>
    </row>
    <row r="3725" ht="15">
      <c r="AB3725" s="125"/>
    </row>
    <row r="3726" ht="15">
      <c r="AB3726" s="125"/>
    </row>
    <row r="3727" ht="15">
      <c r="AB3727" s="125"/>
    </row>
    <row r="3728" ht="15">
      <c r="AB3728" s="125"/>
    </row>
    <row r="3729" ht="15">
      <c r="AB3729" s="125"/>
    </row>
    <row r="3730" ht="15">
      <c r="AB3730" s="125"/>
    </row>
    <row r="3731" ht="15">
      <c r="AB3731" s="125"/>
    </row>
    <row r="3732" ht="15">
      <c r="AB3732" s="125"/>
    </row>
    <row r="3733" ht="15">
      <c r="AB3733" s="125"/>
    </row>
    <row r="3734" ht="15">
      <c r="AB3734" s="125"/>
    </row>
    <row r="3735" ht="15">
      <c r="AB3735" s="125"/>
    </row>
    <row r="3736" ht="15">
      <c r="AB3736" s="125"/>
    </row>
    <row r="3737" ht="15">
      <c r="AB3737" s="125"/>
    </row>
    <row r="3738" ht="15">
      <c r="AB3738" s="125"/>
    </row>
    <row r="3739" ht="15">
      <c r="AB3739" s="125"/>
    </row>
    <row r="3740" ht="15">
      <c r="AB3740" s="125"/>
    </row>
    <row r="3741" ht="15">
      <c r="AB3741" s="125"/>
    </row>
    <row r="3742" ht="15">
      <c r="AB3742" s="125"/>
    </row>
    <row r="3743" ht="15">
      <c r="AB3743" s="125"/>
    </row>
    <row r="3744" ht="15">
      <c r="AB3744" s="125"/>
    </row>
    <row r="3745" ht="15">
      <c r="AB3745" s="125"/>
    </row>
    <row r="3746" ht="15">
      <c r="AB3746" s="125"/>
    </row>
    <row r="3747" ht="15">
      <c r="AB3747" s="125"/>
    </row>
    <row r="3748" ht="15">
      <c r="AB3748" s="125"/>
    </row>
    <row r="3749" ht="15">
      <c r="AB3749" s="125"/>
    </row>
    <row r="3750" ht="15">
      <c r="AB3750" s="125"/>
    </row>
    <row r="3751" ht="15">
      <c r="AB3751" s="125"/>
    </row>
    <row r="3752" ht="15">
      <c r="AB3752" s="125"/>
    </row>
    <row r="3753" ht="15">
      <c r="AB3753" s="125"/>
    </row>
    <row r="3754" ht="15">
      <c r="AB3754" s="125"/>
    </row>
    <row r="3755" ht="15">
      <c r="AB3755" s="125"/>
    </row>
    <row r="3756" ht="15">
      <c r="AB3756" s="125"/>
    </row>
    <row r="3757" ht="15">
      <c r="AB3757" s="125"/>
    </row>
    <row r="3758" ht="15">
      <c r="AB3758" s="125"/>
    </row>
    <row r="3759" ht="15">
      <c r="AB3759" s="125"/>
    </row>
    <row r="3760" ht="15">
      <c r="AB3760" s="125"/>
    </row>
    <row r="3761" ht="15">
      <c r="AB3761" s="125"/>
    </row>
    <row r="3762" ht="15">
      <c r="AB3762" s="125"/>
    </row>
    <row r="3763" ht="15">
      <c r="AB3763" s="125"/>
    </row>
    <row r="3764" ht="15">
      <c r="AB3764" s="125"/>
    </row>
    <row r="3765" ht="15">
      <c r="AB3765" s="125"/>
    </row>
    <row r="3766" ht="15">
      <c r="AB3766" s="125"/>
    </row>
    <row r="3767" ht="15">
      <c r="AB3767" s="125"/>
    </row>
    <row r="3768" ht="15">
      <c r="AB3768" s="125"/>
    </row>
    <row r="3769" ht="15">
      <c r="AB3769" s="125"/>
    </row>
    <row r="3770" ht="15">
      <c r="AB3770" s="125"/>
    </row>
    <row r="3771" ht="15">
      <c r="AB3771" s="125"/>
    </row>
    <row r="3772" ht="15">
      <c r="AB3772" s="125"/>
    </row>
    <row r="3773" ht="15">
      <c r="AB3773" s="125"/>
    </row>
    <row r="3774" ht="15">
      <c r="AB3774" s="125"/>
    </row>
    <row r="3775" ht="15">
      <c r="AB3775" s="125"/>
    </row>
    <row r="3776" ht="15">
      <c r="AB3776" s="125"/>
    </row>
    <row r="3777" ht="15">
      <c r="AB3777" s="125"/>
    </row>
    <row r="3778" ht="15">
      <c r="AB3778" s="125"/>
    </row>
    <row r="3779" ht="15">
      <c r="AB3779" s="125"/>
    </row>
    <row r="3780" ht="15">
      <c r="AB3780" s="125"/>
    </row>
    <row r="3781" ht="15">
      <c r="AB3781" s="125"/>
    </row>
    <row r="3782" ht="15">
      <c r="AB3782" s="125"/>
    </row>
    <row r="3783" ht="15">
      <c r="AB3783" s="125"/>
    </row>
    <row r="3784" ht="15">
      <c r="AB3784" s="125"/>
    </row>
    <row r="3785" ht="15">
      <c r="AB3785" s="125"/>
    </row>
    <row r="3786" ht="15">
      <c r="AB3786" s="125"/>
    </row>
    <row r="3787" ht="15">
      <c r="AB3787" s="125"/>
    </row>
    <row r="3788" ht="15">
      <c r="AB3788" s="125"/>
    </row>
    <row r="3789" ht="15">
      <c r="AB3789" s="125"/>
    </row>
    <row r="3790" ht="15">
      <c r="AB3790" s="125"/>
    </row>
    <row r="3791" ht="15">
      <c r="AB3791" s="125"/>
    </row>
    <row r="3792" ht="15">
      <c r="AB3792" s="125"/>
    </row>
    <row r="3793" ht="15">
      <c r="AB3793" s="125"/>
    </row>
    <row r="3794" ht="15">
      <c r="AB3794" s="125"/>
    </row>
    <row r="3795" ht="15">
      <c r="AB3795" s="125"/>
    </row>
    <row r="3796" ht="15">
      <c r="AB3796" s="125"/>
    </row>
    <row r="3797" ht="15">
      <c r="AB3797" s="125"/>
    </row>
    <row r="3798" ht="15">
      <c r="AB3798" s="125"/>
    </row>
    <row r="3799" ht="15">
      <c r="AB3799" s="125"/>
    </row>
    <row r="3800" ht="15">
      <c r="AB3800" s="125"/>
    </row>
    <row r="3801" ht="15">
      <c r="AB3801" s="125"/>
    </row>
    <row r="3802" ht="15">
      <c r="AB3802" s="125"/>
    </row>
    <row r="3803" ht="15">
      <c r="AB3803" s="125"/>
    </row>
    <row r="3804" ht="15">
      <c r="AB3804" s="125"/>
    </row>
    <row r="3805" ht="15">
      <c r="AB3805" s="125"/>
    </row>
    <row r="3806" ht="15">
      <c r="AB3806" s="125"/>
    </row>
    <row r="3807" ht="15">
      <c r="AB3807" s="125"/>
    </row>
    <row r="3808" ht="15">
      <c r="AB3808" s="125"/>
    </row>
    <row r="3809" ht="15">
      <c r="AB3809" s="125"/>
    </row>
    <row r="3810" ht="15">
      <c r="AB3810" s="125"/>
    </row>
    <row r="3811" ht="15">
      <c r="AB3811" s="125"/>
    </row>
    <row r="3812" ht="15">
      <c r="AB3812" s="125"/>
    </row>
    <row r="3813" ht="15">
      <c r="AB3813" s="125"/>
    </row>
    <row r="3814" ht="15">
      <c r="AB3814" s="125"/>
    </row>
    <row r="3815" ht="15">
      <c r="AB3815" s="125"/>
    </row>
    <row r="3816" ht="15">
      <c r="AB3816" s="125"/>
    </row>
    <row r="3817" ht="15">
      <c r="AB3817" s="125"/>
    </row>
    <row r="3818" ht="15">
      <c r="AB3818" s="125"/>
    </row>
    <row r="3819" ht="15">
      <c r="AB3819" s="125"/>
    </row>
    <row r="3820" ht="15">
      <c r="AB3820" s="125"/>
    </row>
    <row r="3821" ht="15">
      <c r="AB3821" s="125"/>
    </row>
    <row r="3822" ht="15">
      <c r="AB3822" s="125"/>
    </row>
    <row r="3823" ht="15">
      <c r="AB3823" s="125"/>
    </row>
    <row r="3824" ht="15">
      <c r="AB3824" s="125"/>
    </row>
    <row r="3825" ht="15">
      <c r="AB3825" s="125"/>
    </row>
    <row r="3826" ht="15">
      <c r="AB3826" s="125"/>
    </row>
    <row r="3827" ht="15">
      <c r="AB3827" s="125"/>
    </row>
    <row r="3828" ht="15">
      <c r="AB3828" s="125"/>
    </row>
    <row r="3829" ht="15">
      <c r="AB3829" s="125"/>
    </row>
    <row r="3830" ht="15">
      <c r="AB3830" s="125"/>
    </row>
    <row r="3831" ht="15">
      <c r="AB3831" s="125"/>
    </row>
    <row r="3832" ht="15">
      <c r="AB3832" s="125"/>
    </row>
    <row r="3833" ht="15">
      <c r="AB3833" s="125"/>
    </row>
    <row r="3834" ht="15">
      <c r="AB3834" s="125"/>
    </row>
    <row r="3835" ht="15">
      <c r="AB3835" s="125"/>
    </row>
    <row r="3836" ht="15">
      <c r="AB3836" s="125"/>
    </row>
    <row r="3837" ht="15">
      <c r="AB3837" s="125"/>
    </row>
    <row r="3838" ht="15">
      <c r="AB3838" s="125"/>
    </row>
    <row r="3839" ht="15">
      <c r="AB3839" s="125"/>
    </row>
    <row r="3840" ht="15">
      <c r="AB3840" s="125"/>
    </row>
    <row r="3841" ht="15">
      <c r="AB3841" s="125"/>
    </row>
    <row r="3842" ht="15">
      <c r="AB3842" s="125"/>
    </row>
    <row r="3843" ht="15">
      <c r="AB3843" s="125"/>
    </row>
    <row r="3844" ht="15">
      <c r="AB3844" s="125"/>
    </row>
    <row r="3845" ht="15">
      <c r="AB3845" s="125"/>
    </row>
    <row r="3846" ht="15">
      <c r="AB3846" s="125"/>
    </row>
    <row r="3847" ht="15">
      <c r="AB3847" s="125"/>
    </row>
    <row r="3848" ht="15">
      <c r="AB3848" s="125"/>
    </row>
    <row r="3849" ht="15">
      <c r="AB3849" s="125"/>
    </row>
    <row r="3850" ht="15">
      <c r="AB3850" s="125"/>
    </row>
    <row r="3851" ht="15">
      <c r="AB3851" s="125"/>
    </row>
    <row r="3852" ht="15">
      <c r="AB3852" s="125"/>
    </row>
    <row r="3853" ht="15">
      <c r="AB3853" s="125"/>
    </row>
    <row r="3854" ht="15">
      <c r="AB3854" s="125"/>
    </row>
    <row r="3855" ht="15">
      <c r="AB3855" s="125"/>
    </row>
    <row r="3856" ht="15">
      <c r="AB3856" s="125"/>
    </row>
    <row r="3857" ht="15">
      <c r="AB3857" s="125"/>
    </row>
    <row r="3858" ht="15">
      <c r="AB3858" s="125"/>
    </row>
    <row r="3859" ht="15">
      <c r="AB3859" s="125"/>
    </row>
    <row r="3860" ht="15">
      <c r="AB3860" s="125"/>
    </row>
    <row r="3861" ht="15">
      <c r="AB3861" s="125"/>
    </row>
    <row r="3862" ht="15">
      <c r="AB3862" s="125"/>
    </row>
    <row r="3863" ht="15">
      <c r="AB3863" s="125"/>
    </row>
    <row r="3864" ht="15">
      <c r="AB3864" s="125"/>
    </row>
    <row r="3865" ht="15">
      <c r="AB3865" s="125"/>
    </row>
    <row r="3866" ht="15">
      <c r="AB3866" s="125"/>
    </row>
    <row r="3867" ht="15">
      <c r="AB3867" s="125"/>
    </row>
    <row r="3868" ht="15">
      <c r="AB3868" s="125"/>
    </row>
    <row r="3869" ht="15">
      <c r="AB3869" s="125"/>
    </row>
    <row r="3870" ht="15">
      <c r="AB3870" s="125"/>
    </row>
    <row r="3871" ht="15">
      <c r="AB3871" s="125"/>
    </row>
    <row r="3872" ht="15">
      <c r="AB3872" s="125"/>
    </row>
    <row r="3873" ht="15">
      <c r="AB3873" s="125"/>
    </row>
    <row r="3874" ht="15">
      <c r="AB3874" s="125"/>
    </row>
    <row r="3875" ht="15">
      <c r="AB3875" s="125"/>
    </row>
    <row r="3876" ht="15">
      <c r="AB3876" s="125"/>
    </row>
    <row r="3877" ht="15">
      <c r="AB3877" s="125"/>
    </row>
    <row r="3878" ht="15">
      <c r="AB3878" s="125"/>
    </row>
    <row r="3879" ht="15">
      <c r="AB3879" s="125"/>
    </row>
    <row r="3880" ht="15">
      <c r="AB3880" s="125"/>
    </row>
    <row r="3881" ht="15">
      <c r="AB3881" s="125"/>
    </row>
    <row r="3882" ht="15">
      <c r="AB3882" s="125"/>
    </row>
    <row r="3883" ht="15">
      <c r="AB3883" s="125"/>
    </row>
    <row r="3884" ht="15">
      <c r="AB3884" s="125"/>
    </row>
    <row r="3885" ht="15">
      <c r="AB3885" s="125"/>
    </row>
    <row r="3886" ht="15">
      <c r="AB3886" s="125"/>
    </row>
    <row r="3887" ht="15">
      <c r="AB3887" s="125"/>
    </row>
    <row r="3888" ht="15">
      <c r="AB3888" s="125"/>
    </row>
    <row r="3889" ht="15">
      <c r="AB3889" s="125"/>
    </row>
    <row r="3890" ht="15">
      <c r="AB3890" s="125"/>
    </row>
    <row r="3891" ht="15">
      <c r="AB3891" s="125"/>
    </row>
    <row r="3892" ht="15">
      <c r="AB3892" s="125"/>
    </row>
    <row r="3893" ht="15">
      <c r="AB3893" s="125"/>
    </row>
    <row r="3894" ht="15">
      <c r="AB3894" s="125"/>
    </row>
    <row r="3895" ht="15">
      <c r="AB3895" s="125"/>
    </row>
    <row r="3896" ht="15">
      <c r="AB3896" s="125"/>
    </row>
    <row r="3897" ht="15">
      <c r="AB3897" s="125"/>
    </row>
    <row r="3898" ht="15">
      <c r="AB3898" s="125"/>
    </row>
    <row r="3899" ht="15">
      <c r="AB3899" s="125"/>
    </row>
    <row r="3900" ht="15">
      <c r="AB3900" s="125"/>
    </row>
    <row r="3901" ht="15">
      <c r="AB3901" s="125"/>
    </row>
    <row r="3902" ht="15">
      <c r="AB3902" s="125"/>
    </row>
    <row r="3903" ht="15">
      <c r="AB3903" s="125"/>
    </row>
    <row r="3904" ht="15">
      <c r="AB3904" s="125"/>
    </row>
    <row r="3905" ht="15">
      <c r="AB3905" s="125"/>
    </row>
    <row r="3906" ht="15">
      <c r="AB3906" s="125"/>
    </row>
    <row r="3907" ht="15">
      <c r="AB3907" s="125"/>
    </row>
    <row r="3908" ht="15">
      <c r="AB3908" s="125"/>
    </row>
    <row r="3909" ht="15">
      <c r="AB3909" s="125"/>
    </row>
    <row r="3910" ht="15">
      <c r="AB3910" s="125"/>
    </row>
    <row r="3911" ht="15">
      <c r="AB3911" s="125"/>
    </row>
    <row r="3912" ht="15">
      <c r="AB3912" s="125"/>
    </row>
    <row r="3913" ht="15">
      <c r="AB3913" s="125"/>
    </row>
    <row r="3914" ht="15">
      <c r="AB3914" s="125"/>
    </row>
    <row r="3915" ht="15">
      <c r="AB3915" s="125"/>
    </row>
    <row r="3916" ht="15">
      <c r="AB3916" s="125"/>
    </row>
    <row r="3917" ht="15">
      <c r="AB3917" s="125"/>
    </row>
    <row r="3918" ht="15">
      <c r="AB3918" s="125"/>
    </row>
    <row r="3919" ht="15">
      <c r="AB3919" s="125"/>
    </row>
    <row r="3920" ht="15">
      <c r="AB3920" s="125"/>
    </row>
    <row r="3921" ht="15">
      <c r="AB3921" s="125"/>
    </row>
    <row r="3922" ht="15">
      <c r="AB3922" s="125"/>
    </row>
    <row r="3923" ht="15">
      <c r="AB3923" s="125"/>
    </row>
    <row r="3924" ht="15">
      <c r="AB3924" s="125"/>
    </row>
    <row r="3925" ht="15">
      <c r="AB3925" s="125"/>
    </row>
    <row r="3926" ht="15">
      <c r="AB3926" s="125"/>
    </row>
    <row r="3927" ht="15">
      <c r="AB3927" s="125"/>
    </row>
    <row r="3928" ht="15">
      <c r="AB3928" s="125"/>
    </row>
    <row r="3929" ht="15">
      <c r="AB3929" s="125"/>
    </row>
    <row r="3930" ht="15">
      <c r="AB3930" s="125"/>
    </row>
    <row r="3931" ht="15">
      <c r="AB3931" s="125"/>
    </row>
    <row r="3932" ht="15">
      <c r="AB3932" s="125"/>
    </row>
    <row r="3933" ht="15">
      <c r="AB3933" s="125"/>
    </row>
    <row r="3934" ht="15">
      <c r="AB3934" s="125"/>
    </row>
    <row r="3935" ht="15">
      <c r="AB3935" s="125"/>
    </row>
    <row r="3936" ht="15">
      <c r="AB3936" s="125"/>
    </row>
    <row r="3937" ht="15">
      <c r="AB3937" s="125"/>
    </row>
    <row r="3938" ht="15">
      <c r="AB3938" s="125"/>
    </row>
    <row r="3939" ht="15">
      <c r="AB3939" s="125"/>
    </row>
    <row r="3940" ht="15">
      <c r="AB3940" s="125"/>
    </row>
    <row r="3941" ht="15">
      <c r="AB3941" s="125"/>
    </row>
    <row r="3942" ht="15">
      <c r="AB3942" s="125"/>
    </row>
    <row r="3943" ht="15">
      <c r="AB3943" s="125"/>
    </row>
    <row r="3944" ht="15">
      <c r="AB3944" s="125"/>
    </row>
    <row r="3945" ht="15">
      <c r="AB3945" s="125"/>
    </row>
    <row r="3946" ht="15">
      <c r="AB3946" s="125"/>
    </row>
    <row r="3947" ht="15">
      <c r="AB3947" s="125"/>
    </row>
    <row r="3948" ht="15">
      <c r="AB3948" s="125"/>
    </row>
    <row r="3949" ht="15">
      <c r="AB3949" s="125"/>
    </row>
    <row r="3950" ht="15">
      <c r="AB3950" s="125"/>
    </row>
    <row r="3951" ht="15">
      <c r="AB3951" s="125"/>
    </row>
    <row r="3952" ht="15">
      <c r="AB3952" s="125"/>
    </row>
    <row r="3953" ht="15">
      <c r="AB3953" s="125"/>
    </row>
    <row r="3954" ht="15">
      <c r="AB3954" s="125"/>
    </row>
    <row r="3955" ht="15">
      <c r="AB3955" s="125"/>
    </row>
    <row r="3956" ht="15">
      <c r="AB3956" s="125"/>
    </row>
    <row r="3957" ht="15">
      <c r="AB3957" s="125"/>
    </row>
    <row r="3958" ht="15">
      <c r="AB3958" s="125"/>
    </row>
    <row r="3959" ht="15">
      <c r="AB3959" s="125"/>
    </row>
    <row r="3960" ht="15">
      <c r="AB3960" s="125"/>
    </row>
    <row r="3961" ht="15">
      <c r="AB3961" s="125"/>
    </row>
    <row r="3962" ht="15">
      <c r="AB3962" s="125"/>
    </row>
    <row r="3963" ht="15">
      <c r="AB3963" s="125"/>
    </row>
    <row r="3964" ht="15">
      <c r="AB3964" s="125"/>
    </row>
    <row r="3965" ht="15">
      <c r="AB3965" s="125"/>
    </row>
    <row r="3966" ht="15">
      <c r="AB3966" s="125"/>
    </row>
    <row r="3967" ht="15">
      <c r="AB3967" s="125"/>
    </row>
    <row r="3968" ht="15">
      <c r="AB3968" s="125"/>
    </row>
    <row r="3969" ht="15">
      <c r="AB3969" s="125"/>
    </row>
    <row r="3970" ht="15">
      <c r="AB3970" s="125"/>
    </row>
    <row r="3971" ht="15">
      <c r="AB3971" s="125"/>
    </row>
    <row r="3972" ht="15">
      <c r="AB3972" s="125"/>
    </row>
    <row r="3973" ht="15">
      <c r="AB3973" s="125"/>
    </row>
    <row r="3974" ht="15">
      <c r="AB3974" s="125"/>
    </row>
    <row r="3975" ht="15">
      <c r="AB3975" s="125"/>
    </row>
    <row r="3976" ht="15">
      <c r="AB3976" s="125"/>
    </row>
    <row r="3977" ht="15">
      <c r="AB3977" s="125"/>
    </row>
    <row r="3978" ht="15">
      <c r="AB3978" s="125"/>
    </row>
    <row r="3979" ht="15">
      <c r="AB3979" s="125"/>
    </row>
    <row r="3980" ht="15">
      <c r="AB3980" s="125"/>
    </row>
    <row r="3981" ht="15">
      <c r="AB3981" s="125"/>
    </row>
    <row r="3982" ht="15">
      <c r="AB3982" s="125"/>
    </row>
    <row r="3983" ht="15">
      <c r="AB3983" s="125"/>
    </row>
    <row r="3984" ht="15">
      <c r="AB3984" s="125"/>
    </row>
    <row r="3985" ht="15">
      <c r="AB3985" s="125"/>
    </row>
    <row r="3986" ht="15">
      <c r="AB3986" s="125"/>
    </row>
    <row r="3987" ht="15">
      <c r="AB3987" s="125"/>
    </row>
    <row r="3988" ht="15">
      <c r="AB3988" s="125"/>
    </row>
    <row r="3989" ht="15">
      <c r="AB3989" s="125"/>
    </row>
    <row r="3990" ht="15">
      <c r="AB3990" s="125"/>
    </row>
    <row r="3991" ht="15">
      <c r="AB3991" s="125"/>
    </row>
    <row r="3992" ht="15">
      <c r="AB3992" s="125"/>
    </row>
    <row r="3993" ht="15">
      <c r="AB3993" s="125"/>
    </row>
    <row r="3994" ht="15">
      <c r="AB3994" s="125"/>
    </row>
    <row r="3995" ht="15">
      <c r="AB3995" s="125"/>
    </row>
    <row r="3996" ht="15">
      <c r="AB3996" s="125"/>
    </row>
    <row r="3997" ht="15">
      <c r="AB3997" s="125"/>
    </row>
    <row r="3998" ht="15">
      <c r="AB3998" s="125"/>
    </row>
    <row r="3999" ht="15">
      <c r="AB3999" s="125"/>
    </row>
    <row r="4000" ht="15">
      <c r="AB4000" s="125"/>
    </row>
    <row r="4001" ht="15">
      <c r="AB4001" s="125"/>
    </row>
    <row r="4002" ht="15">
      <c r="AB4002" s="125"/>
    </row>
    <row r="4003" ht="15">
      <c r="AB4003" s="125"/>
    </row>
    <row r="4004" ht="15">
      <c r="AB4004" s="125"/>
    </row>
    <row r="4005" ht="15">
      <c r="AB4005" s="125"/>
    </row>
    <row r="4006" ht="15">
      <c r="AB4006" s="125"/>
    </row>
    <row r="4007" ht="15">
      <c r="AB4007" s="125"/>
    </row>
    <row r="4008" ht="15">
      <c r="AB4008" s="125"/>
    </row>
    <row r="4009" ht="15">
      <c r="AB4009" s="125"/>
    </row>
    <row r="4010" ht="15">
      <c r="AB4010" s="125"/>
    </row>
    <row r="4011" ht="15">
      <c r="AB4011" s="125"/>
    </row>
    <row r="4012" ht="15">
      <c r="AB4012" s="125"/>
    </row>
    <row r="4013" ht="15">
      <c r="AB4013" s="125"/>
    </row>
    <row r="4014" ht="15">
      <c r="AB4014" s="125"/>
    </row>
    <row r="4015" ht="15">
      <c r="AB4015" s="125"/>
    </row>
    <row r="4016" ht="15">
      <c r="AB4016" s="125"/>
    </row>
    <row r="4017" ht="15">
      <c r="AB4017" s="125"/>
    </row>
    <row r="4018" ht="15">
      <c r="AB4018" s="125"/>
    </row>
    <row r="4019" ht="15">
      <c r="AB4019" s="125"/>
    </row>
    <row r="4020" ht="15">
      <c r="AB4020" s="125"/>
    </row>
    <row r="4021" ht="15">
      <c r="AB4021" s="125"/>
    </row>
    <row r="4022" ht="15">
      <c r="AB4022" s="125"/>
    </row>
    <row r="4023" ht="15">
      <c r="AB4023" s="125"/>
    </row>
    <row r="4024" ht="15">
      <c r="AB4024" s="125"/>
    </row>
    <row r="4025" ht="15">
      <c r="AB4025" s="125"/>
    </row>
    <row r="4026" ht="15">
      <c r="AB4026" s="125"/>
    </row>
    <row r="4027" ht="15">
      <c r="AB4027" s="125"/>
    </row>
    <row r="4028" ht="15">
      <c r="AB4028" s="125"/>
    </row>
    <row r="4029" ht="15">
      <c r="AB4029" s="125"/>
    </row>
    <row r="4030" ht="15">
      <c r="AB4030" s="125"/>
    </row>
    <row r="4031" ht="15">
      <c r="AB4031" s="125"/>
    </row>
    <row r="4032" ht="15">
      <c r="AB4032" s="125"/>
    </row>
    <row r="4033" ht="15">
      <c r="AB4033" s="125"/>
    </row>
    <row r="4034" ht="15">
      <c r="AB4034" s="125"/>
    </row>
    <row r="4035" ht="15">
      <c r="AB4035" s="125"/>
    </row>
    <row r="4036" ht="15">
      <c r="AB4036" s="125"/>
    </row>
    <row r="4037" ht="15">
      <c r="AB4037" s="125"/>
    </row>
    <row r="4038" ht="15">
      <c r="AB4038" s="125"/>
    </row>
    <row r="4039" ht="15">
      <c r="AB4039" s="125"/>
    </row>
    <row r="4040" ht="15">
      <c r="AB4040" s="125"/>
    </row>
    <row r="4041" ht="15">
      <c r="AB4041" s="125"/>
    </row>
    <row r="4042" ht="15">
      <c r="AB4042" s="125"/>
    </row>
    <row r="4043" ht="15">
      <c r="AB4043" s="125"/>
    </row>
    <row r="4044" ht="15">
      <c r="AB4044" s="125"/>
    </row>
    <row r="4045" ht="15">
      <c r="AB4045" s="125"/>
    </row>
    <row r="4046" ht="15">
      <c r="AB4046" s="125"/>
    </row>
    <row r="4047" ht="15">
      <c r="AB4047" s="125"/>
    </row>
    <row r="4048" ht="15">
      <c r="AB4048" s="125"/>
    </row>
    <row r="4049" ht="15">
      <c r="AB4049" s="125"/>
    </row>
    <row r="4050" ht="15">
      <c r="AB4050" s="125"/>
    </row>
    <row r="4051" ht="15">
      <c r="AB4051" s="125"/>
    </row>
    <row r="4052" ht="15">
      <c r="AB4052" s="125"/>
    </row>
    <row r="4053" ht="15">
      <c r="AB4053" s="125"/>
    </row>
    <row r="4054" ht="15">
      <c r="AB4054" s="125"/>
    </row>
    <row r="4055" ht="15">
      <c r="AB4055" s="125"/>
    </row>
    <row r="4056" ht="15">
      <c r="AB4056" s="125"/>
    </row>
    <row r="4057" ht="15">
      <c r="AB4057" s="125"/>
    </row>
    <row r="4058" ht="15">
      <c r="AB4058" s="125"/>
    </row>
    <row r="4059" ht="15">
      <c r="AB4059" s="125"/>
    </row>
    <row r="4060" ht="15">
      <c r="AB4060" s="125"/>
    </row>
    <row r="4061" ht="15">
      <c r="AB4061" s="125"/>
    </row>
    <row r="4062" ht="15">
      <c r="AB4062" s="125"/>
    </row>
    <row r="4063" ht="15">
      <c r="AB4063" s="125"/>
    </row>
    <row r="4064" ht="15">
      <c r="AB4064" s="125"/>
    </row>
    <row r="4065" ht="15">
      <c r="AB4065" s="125"/>
    </row>
    <row r="4066" ht="15">
      <c r="AB4066" s="125"/>
    </row>
    <row r="4067" ht="15">
      <c r="AB4067" s="125"/>
    </row>
    <row r="4068" ht="15">
      <c r="AB4068" s="125"/>
    </row>
    <row r="4069" ht="15">
      <c r="AB4069" s="125"/>
    </row>
    <row r="4070" ht="15">
      <c r="AB4070" s="125"/>
    </row>
    <row r="4071" ht="15">
      <c r="AB4071" s="125"/>
    </row>
    <row r="4072" ht="15">
      <c r="AB4072" s="125"/>
    </row>
    <row r="4073" ht="15">
      <c r="AB4073" s="125"/>
    </row>
    <row r="4074" ht="15">
      <c r="AB4074" s="125"/>
    </row>
    <row r="4075" ht="15">
      <c r="AB4075" s="125"/>
    </row>
    <row r="4076" ht="15">
      <c r="AB4076" s="125"/>
    </row>
    <row r="4077" ht="15">
      <c r="AB4077" s="125"/>
    </row>
    <row r="4078" ht="15">
      <c r="AB4078" s="125"/>
    </row>
    <row r="4079" ht="15">
      <c r="AB4079" s="125"/>
    </row>
    <row r="4080" ht="15">
      <c r="AB4080" s="125"/>
    </row>
    <row r="4081" ht="15">
      <c r="AB4081" s="125"/>
    </row>
    <row r="4082" ht="15">
      <c r="AB4082" s="125"/>
    </row>
    <row r="4083" ht="15">
      <c r="AB4083" s="125"/>
    </row>
    <row r="4084" ht="15">
      <c r="AB4084" s="125"/>
    </row>
    <row r="4085" ht="15">
      <c r="AB4085" s="125"/>
    </row>
    <row r="4086" ht="15">
      <c r="AB4086" s="125"/>
    </row>
    <row r="4087" ht="15">
      <c r="AB4087" s="125"/>
    </row>
    <row r="4088" ht="15">
      <c r="AB4088" s="125"/>
    </row>
    <row r="4089" ht="15">
      <c r="AB4089" s="125"/>
    </row>
    <row r="4090" ht="15">
      <c r="AB4090" s="125"/>
    </row>
    <row r="4091" ht="15">
      <c r="AB4091" s="125"/>
    </row>
    <row r="4092" ht="15">
      <c r="AB4092" s="125"/>
    </row>
    <row r="4093" ht="15">
      <c r="AB4093" s="125"/>
    </row>
    <row r="4094" ht="15">
      <c r="AB4094" s="125"/>
    </row>
    <row r="4095" ht="15">
      <c r="AB4095" s="125"/>
    </row>
    <row r="4096" ht="15">
      <c r="AB4096" s="125"/>
    </row>
    <row r="4097" ht="15">
      <c r="AB4097" s="125"/>
    </row>
    <row r="4098" ht="15">
      <c r="AB4098" s="125"/>
    </row>
    <row r="4099" ht="15">
      <c r="AB4099" s="125"/>
    </row>
    <row r="4100" ht="15">
      <c r="AB4100" s="125"/>
    </row>
    <row r="4101" ht="15">
      <c r="AB4101" s="125"/>
    </row>
    <row r="4102" ht="15">
      <c r="AB4102" s="125"/>
    </row>
    <row r="4103" ht="15">
      <c r="AB4103" s="125"/>
    </row>
    <row r="4104" ht="15">
      <c r="AB4104" s="125"/>
    </row>
    <row r="4105" ht="15">
      <c r="AB4105" s="125"/>
    </row>
    <row r="4106" ht="15">
      <c r="AB4106" s="125"/>
    </row>
    <row r="4107" ht="15">
      <c r="AB4107" s="125"/>
    </row>
    <row r="4108" ht="15">
      <c r="AB4108" s="125"/>
    </row>
    <row r="4109" ht="15">
      <c r="AB4109" s="125"/>
    </row>
    <row r="4110" ht="15">
      <c r="AB4110" s="125"/>
    </row>
    <row r="4111" ht="15">
      <c r="AB4111" s="125"/>
    </row>
    <row r="4112" ht="15">
      <c r="AB4112" s="125"/>
    </row>
    <row r="4113" ht="15">
      <c r="AB4113" s="125"/>
    </row>
    <row r="4114" ht="15">
      <c r="AB4114" s="125"/>
    </row>
    <row r="4115" ht="15">
      <c r="AB4115" s="125"/>
    </row>
    <row r="4116" ht="15">
      <c r="AB4116" s="125"/>
    </row>
    <row r="4117" ht="15">
      <c r="AB4117" s="125"/>
    </row>
    <row r="4118" ht="15">
      <c r="AB4118" s="125"/>
    </row>
    <row r="4119" ht="15">
      <c r="AB4119" s="125"/>
    </row>
    <row r="4120" ht="15">
      <c r="AB4120" s="125"/>
    </row>
    <row r="4121" ht="15">
      <c r="AB4121" s="125"/>
    </row>
    <row r="4122" ht="15">
      <c r="AB4122" s="125"/>
    </row>
    <row r="4123" ht="15">
      <c r="AB4123" s="125"/>
    </row>
    <row r="4124" ht="15">
      <c r="AB4124" s="125"/>
    </row>
    <row r="4125" ht="15">
      <c r="AB4125" s="125"/>
    </row>
    <row r="4126" ht="15">
      <c r="AB4126" s="125"/>
    </row>
    <row r="4127" ht="15">
      <c r="AB4127" s="125"/>
    </row>
    <row r="4128" ht="15">
      <c r="AB4128" s="125"/>
    </row>
    <row r="4129" ht="15">
      <c r="AB4129" s="125"/>
    </row>
    <row r="4130" ht="15">
      <c r="AB4130" s="125"/>
    </row>
    <row r="4131" ht="15">
      <c r="AB4131" s="125"/>
    </row>
    <row r="4132" ht="15">
      <c r="AB4132" s="125"/>
    </row>
    <row r="4133" ht="15">
      <c r="AB4133" s="125"/>
    </row>
    <row r="4134" ht="15">
      <c r="AB4134" s="125"/>
    </row>
    <row r="4135" ht="15">
      <c r="AB4135" s="125"/>
    </row>
    <row r="4136" ht="15">
      <c r="AB4136" s="125"/>
    </row>
    <row r="4137" ht="15">
      <c r="AB4137" s="125"/>
    </row>
    <row r="4138" ht="15">
      <c r="AB4138" s="125"/>
    </row>
    <row r="4139" ht="15">
      <c r="AB4139" s="125"/>
    </row>
    <row r="4140" ht="15">
      <c r="AB4140" s="125"/>
    </row>
    <row r="4141" ht="15">
      <c r="AB4141" s="125"/>
    </row>
    <row r="4142" ht="15">
      <c r="AB4142" s="125"/>
    </row>
    <row r="4143" ht="15">
      <c r="AB4143" s="125"/>
    </row>
    <row r="4144" ht="15">
      <c r="AB4144" s="125"/>
    </row>
    <row r="4145" ht="15">
      <c r="AB4145" s="125"/>
    </row>
    <row r="4146" ht="15">
      <c r="AB4146" s="125"/>
    </row>
    <row r="4147" ht="15">
      <c r="AB4147" s="125"/>
    </row>
    <row r="4148" ht="15">
      <c r="AB4148" s="125"/>
    </row>
    <row r="4149" ht="15">
      <c r="AB4149" s="125"/>
    </row>
    <row r="4150" ht="15">
      <c r="AB4150" s="125"/>
    </row>
    <row r="4151" ht="15">
      <c r="AB4151" s="125"/>
    </row>
    <row r="4152" ht="15">
      <c r="AB4152" s="125"/>
    </row>
    <row r="4153" ht="15">
      <c r="AB4153" s="125"/>
    </row>
    <row r="4154" ht="15">
      <c r="AB4154" s="125"/>
    </row>
    <row r="4155" ht="15">
      <c r="AB4155" s="125"/>
    </row>
    <row r="4156" ht="15">
      <c r="AB4156" s="125"/>
    </row>
    <row r="4157" ht="15">
      <c r="AB4157" s="125"/>
    </row>
    <row r="4158" ht="15">
      <c r="AB4158" s="125"/>
    </row>
    <row r="4159" ht="15">
      <c r="AB4159" s="125"/>
    </row>
    <row r="4160" ht="15">
      <c r="AB4160" s="125"/>
    </row>
    <row r="4161" ht="15">
      <c r="AB4161" s="125"/>
    </row>
    <row r="4162" ht="15">
      <c r="AB4162" s="125"/>
    </row>
    <row r="4163" ht="15">
      <c r="AB4163" s="125"/>
    </row>
    <row r="4164" ht="15">
      <c r="AB4164" s="125"/>
    </row>
    <row r="4165" ht="15">
      <c r="AB4165" s="125"/>
    </row>
    <row r="4166" ht="15">
      <c r="AB4166" s="125"/>
    </row>
    <row r="4167" ht="15">
      <c r="AB4167" s="125"/>
    </row>
    <row r="4168" ht="15">
      <c r="AB4168" s="125"/>
    </row>
    <row r="4169" ht="15">
      <c r="AB4169" s="125"/>
    </row>
    <row r="4170" ht="15">
      <c r="AB4170" s="125"/>
    </row>
    <row r="4171" ht="15">
      <c r="AB4171" s="125"/>
    </row>
    <row r="4172" ht="15">
      <c r="AB4172" s="125"/>
    </row>
    <row r="4173" ht="15">
      <c r="AB4173" s="125"/>
    </row>
    <row r="4174" ht="15">
      <c r="AB4174" s="125"/>
    </row>
    <row r="4175" ht="15">
      <c r="AB4175" s="125"/>
    </row>
    <row r="4176" ht="15">
      <c r="AB4176" s="125"/>
    </row>
    <row r="4177" ht="15">
      <c r="AB4177" s="125"/>
    </row>
    <row r="4178" ht="15">
      <c r="AB4178" s="125"/>
    </row>
    <row r="4179" ht="15">
      <c r="AB4179" s="125"/>
    </row>
    <row r="4180" ht="15">
      <c r="AB4180" s="125"/>
    </row>
    <row r="4181" ht="15">
      <c r="AB4181" s="125"/>
    </row>
    <row r="4182" ht="15">
      <c r="AB4182" s="125"/>
    </row>
    <row r="4183" ht="15">
      <c r="AB4183" s="125"/>
    </row>
    <row r="4184" ht="15">
      <c r="AB4184" s="125"/>
    </row>
    <row r="4185" ht="15">
      <c r="AB4185" s="125"/>
    </row>
    <row r="4186" ht="15">
      <c r="AB4186" s="125"/>
    </row>
    <row r="4187" ht="15">
      <c r="AB4187" s="125"/>
    </row>
    <row r="4188" ht="15">
      <c r="AB4188" s="125"/>
    </row>
    <row r="4189" ht="15">
      <c r="AB4189" s="125"/>
    </row>
    <row r="4190" ht="15">
      <c r="AB4190" s="125"/>
    </row>
    <row r="4191" ht="15">
      <c r="AB4191" s="125"/>
    </row>
    <row r="4192" ht="15">
      <c r="AB4192" s="125"/>
    </row>
    <row r="4193" ht="15">
      <c r="AB4193" s="125"/>
    </row>
    <row r="4194" ht="15">
      <c r="AB4194" s="125"/>
    </row>
    <row r="4195" ht="15">
      <c r="AB4195" s="125"/>
    </row>
    <row r="4196" ht="15">
      <c r="AB4196" s="125"/>
    </row>
    <row r="4197" ht="15">
      <c r="AB4197" s="125"/>
    </row>
    <row r="4198" ht="15">
      <c r="AB4198" s="125"/>
    </row>
    <row r="4199" ht="15">
      <c r="AB4199" s="125"/>
    </row>
    <row r="4200" ht="15">
      <c r="AB4200" s="125"/>
    </row>
    <row r="4201" ht="15">
      <c r="AB4201" s="125"/>
    </row>
    <row r="4202" ht="15">
      <c r="AB4202" s="125"/>
    </row>
    <row r="4203" ht="15">
      <c r="AB4203" s="125"/>
    </row>
    <row r="4204" ht="15">
      <c r="AB4204" s="125"/>
    </row>
    <row r="4205" ht="15">
      <c r="AB4205" s="125"/>
    </row>
    <row r="4206" ht="15">
      <c r="AB4206" s="125"/>
    </row>
    <row r="4207" ht="15">
      <c r="AB4207" s="125"/>
    </row>
    <row r="4208" ht="15">
      <c r="AB4208" s="125"/>
    </row>
    <row r="4209" ht="15">
      <c r="AB4209" s="125"/>
    </row>
    <row r="4210" ht="15">
      <c r="AB4210" s="125"/>
    </row>
    <row r="4211" ht="15">
      <c r="AB4211" s="125"/>
    </row>
    <row r="4212" ht="15">
      <c r="AB4212" s="125"/>
    </row>
    <row r="4213" ht="15">
      <c r="AB4213" s="125"/>
    </row>
    <row r="4214" ht="15">
      <c r="AB4214" s="125"/>
    </row>
    <row r="4215" ht="15">
      <c r="AB4215" s="125"/>
    </row>
    <row r="4216" ht="15">
      <c r="AB4216" s="125"/>
    </row>
    <row r="4217" ht="15">
      <c r="AB4217" s="125"/>
    </row>
    <row r="4218" ht="15">
      <c r="AB4218" s="125"/>
    </row>
    <row r="4219" ht="15">
      <c r="AB4219" s="125"/>
    </row>
    <row r="4220" ht="15">
      <c r="AB4220" s="125"/>
    </row>
    <row r="4221" ht="15">
      <c r="AB4221" s="125"/>
    </row>
    <row r="4222" ht="15">
      <c r="AB4222" s="125"/>
    </row>
    <row r="4223" ht="15">
      <c r="AB4223" s="125"/>
    </row>
    <row r="4224" ht="15">
      <c r="AB4224" s="125"/>
    </row>
    <row r="4225" ht="15">
      <c r="AB4225" s="125"/>
    </row>
    <row r="4226" ht="15">
      <c r="AB4226" s="125"/>
    </row>
    <row r="4227" ht="15">
      <c r="AB4227" s="125"/>
    </row>
    <row r="4228" ht="15">
      <c r="AB4228" s="125"/>
    </row>
    <row r="4229" ht="15">
      <c r="AB4229" s="125"/>
    </row>
    <row r="4230" ht="15">
      <c r="AB4230" s="125"/>
    </row>
    <row r="4231" ht="15">
      <c r="AB4231" s="125"/>
    </row>
    <row r="4232" ht="15">
      <c r="AB4232" s="125"/>
    </row>
    <row r="4233" ht="15">
      <c r="AB4233" s="125"/>
    </row>
    <row r="4234" ht="15">
      <c r="AB4234" s="125"/>
    </row>
    <row r="4235" ht="15">
      <c r="AB4235" s="125"/>
    </row>
    <row r="4236" ht="15">
      <c r="AB4236" s="125"/>
    </row>
    <row r="4237" ht="15">
      <c r="AB4237" s="125"/>
    </row>
    <row r="4238" ht="15">
      <c r="AB4238" s="125"/>
    </row>
    <row r="4239" ht="15">
      <c r="AB4239" s="125"/>
    </row>
    <row r="4240" ht="15">
      <c r="AB4240" s="125"/>
    </row>
    <row r="4241" ht="15">
      <c r="AB4241" s="125"/>
    </row>
    <row r="4242" ht="15">
      <c r="AB4242" s="125"/>
    </row>
    <row r="4243" ht="15">
      <c r="AB4243" s="125"/>
    </row>
    <row r="4244" ht="15">
      <c r="AB4244" s="125"/>
    </row>
    <row r="4245" ht="15">
      <c r="AB4245" s="125"/>
    </row>
    <row r="4246" ht="15">
      <c r="AB4246" s="125"/>
    </row>
    <row r="4247" ht="15">
      <c r="AB4247" s="125"/>
    </row>
    <row r="4248" ht="15">
      <c r="AB4248" s="125"/>
    </row>
    <row r="4249" ht="15">
      <c r="AB4249" s="125"/>
    </row>
    <row r="4250" ht="15">
      <c r="AB4250" s="125"/>
    </row>
    <row r="4251" ht="15">
      <c r="AB4251" s="125"/>
    </row>
    <row r="4252" ht="15">
      <c r="AB4252" s="125"/>
    </row>
    <row r="4253" ht="15">
      <c r="AB4253" s="125"/>
    </row>
    <row r="4254" ht="15">
      <c r="AB4254" s="125"/>
    </row>
    <row r="4255" ht="15">
      <c r="AB4255" s="125"/>
    </row>
    <row r="4256" ht="15">
      <c r="AB4256" s="125"/>
    </row>
    <row r="4257" ht="15">
      <c r="AB4257" s="125"/>
    </row>
    <row r="4258" ht="15">
      <c r="AB4258" s="125"/>
    </row>
    <row r="4259" ht="15">
      <c r="AB4259" s="125"/>
    </row>
    <row r="4260" ht="15">
      <c r="AB4260" s="125"/>
    </row>
    <row r="4261" ht="15">
      <c r="AB4261" s="125"/>
    </row>
    <row r="4262" ht="15">
      <c r="AB4262" s="125"/>
    </row>
    <row r="4263" ht="15">
      <c r="AB4263" s="125"/>
    </row>
    <row r="4264" ht="15">
      <c r="AB4264" s="125"/>
    </row>
    <row r="4265" ht="15">
      <c r="AB4265" s="125"/>
    </row>
    <row r="4266" ht="15">
      <c r="AB4266" s="125"/>
    </row>
    <row r="4267" ht="15">
      <c r="AB4267" s="125"/>
    </row>
    <row r="4268" ht="15">
      <c r="AB4268" s="125"/>
    </row>
    <row r="4269" ht="15">
      <c r="AB4269" s="125"/>
    </row>
    <row r="4270" ht="15">
      <c r="AB4270" s="125"/>
    </row>
    <row r="4271" ht="15">
      <c r="AB4271" s="125"/>
    </row>
    <row r="4272" ht="15">
      <c r="AB4272" s="125"/>
    </row>
    <row r="4273" ht="15">
      <c r="AB4273" s="125"/>
    </row>
    <row r="4274" ht="15">
      <c r="AB4274" s="125"/>
    </row>
    <row r="4275" ht="15">
      <c r="AB4275" s="125"/>
    </row>
    <row r="4276" ht="15">
      <c r="AB4276" s="125"/>
    </row>
    <row r="4277" ht="15">
      <c r="AB4277" s="125"/>
    </row>
    <row r="4278" ht="15">
      <c r="AB4278" s="125"/>
    </row>
    <row r="4279" ht="15">
      <c r="AB4279" s="125"/>
    </row>
    <row r="4280" ht="15">
      <c r="AB4280" s="125"/>
    </row>
    <row r="4281" ht="15">
      <c r="AB4281" s="125"/>
    </row>
    <row r="4282" ht="15">
      <c r="AB4282" s="125"/>
    </row>
    <row r="4283" ht="15">
      <c r="AB4283" s="125"/>
    </row>
    <row r="4284" ht="15">
      <c r="AB4284" s="125"/>
    </row>
    <row r="4285" ht="15">
      <c r="AB4285" s="125"/>
    </row>
    <row r="4286" ht="15">
      <c r="AB4286" s="125"/>
    </row>
    <row r="4287" ht="15">
      <c r="AB4287" s="125"/>
    </row>
    <row r="4288" ht="15">
      <c r="AB4288" s="125"/>
    </row>
    <row r="4289" ht="15">
      <c r="AB4289" s="125"/>
    </row>
    <row r="4290" ht="15">
      <c r="AB4290" s="125"/>
    </row>
    <row r="4291" ht="15">
      <c r="AB4291" s="125"/>
    </row>
    <row r="4292" ht="15">
      <c r="AB4292" s="125"/>
    </row>
    <row r="4293" ht="15">
      <c r="AB4293" s="125"/>
    </row>
    <row r="4294" ht="15">
      <c r="AB4294" s="125"/>
    </row>
    <row r="4295" ht="15">
      <c r="AB4295" s="125"/>
    </row>
    <row r="4296" ht="15">
      <c r="AB4296" s="125"/>
    </row>
    <row r="4297" ht="15">
      <c r="AB4297" s="125"/>
    </row>
    <row r="4298" ht="15">
      <c r="AB4298" s="125"/>
    </row>
    <row r="4299" ht="15">
      <c r="AB4299" s="125"/>
    </row>
    <row r="4300" ht="15">
      <c r="AB4300" s="125"/>
    </row>
    <row r="4301" ht="15">
      <c r="AB4301" s="125"/>
    </row>
    <row r="4302" ht="15">
      <c r="AB4302" s="125"/>
    </row>
    <row r="4303" ht="15">
      <c r="AB4303" s="125"/>
    </row>
    <row r="4304" ht="15">
      <c r="AB4304" s="125"/>
    </row>
    <row r="4305" ht="15">
      <c r="AB4305" s="125"/>
    </row>
    <row r="4306" ht="15">
      <c r="AB4306" s="125"/>
    </row>
    <row r="4307" ht="15">
      <c r="AB4307" s="125"/>
    </row>
    <row r="4308" ht="15">
      <c r="AB4308" s="125"/>
    </row>
    <row r="4309" ht="15">
      <c r="AB4309" s="125"/>
    </row>
    <row r="4310" ht="15">
      <c r="AB4310" s="125"/>
    </row>
    <row r="4311" ht="15">
      <c r="AB4311" s="125"/>
    </row>
    <row r="4312" ht="15">
      <c r="AB4312" s="125"/>
    </row>
    <row r="4313" ht="15">
      <c r="AB4313" s="125"/>
    </row>
    <row r="4314" ht="15">
      <c r="AB4314" s="125"/>
    </row>
    <row r="4315" ht="15">
      <c r="AB4315" s="125"/>
    </row>
    <row r="4316" ht="15">
      <c r="AB4316" s="125"/>
    </row>
    <row r="4317" ht="15">
      <c r="AB4317" s="125"/>
    </row>
    <row r="4318" ht="15">
      <c r="AB4318" s="125"/>
    </row>
    <row r="4319" ht="15">
      <c r="AB4319" s="125"/>
    </row>
    <row r="4320" ht="15">
      <c r="AB4320" s="125"/>
    </row>
    <row r="4321" ht="15">
      <c r="AB4321" s="125"/>
    </row>
    <row r="4322" ht="15">
      <c r="AB4322" s="125"/>
    </row>
    <row r="4323" ht="15">
      <c r="AB4323" s="125"/>
    </row>
    <row r="4324" ht="15">
      <c r="AB4324" s="125"/>
    </row>
    <row r="4325" ht="15">
      <c r="AB4325" s="125"/>
    </row>
    <row r="4326" ht="15">
      <c r="AB4326" s="125"/>
    </row>
    <row r="4327" ht="15">
      <c r="AB4327" s="125"/>
    </row>
    <row r="4328" ht="15">
      <c r="AB4328" s="125"/>
    </row>
    <row r="4329" ht="15">
      <c r="AB4329" s="125"/>
    </row>
    <row r="4330" ht="15">
      <c r="AB4330" s="125"/>
    </row>
    <row r="4331" ht="15">
      <c r="AB4331" s="125"/>
    </row>
    <row r="4332" ht="15">
      <c r="AB4332" s="125"/>
    </row>
    <row r="4333" ht="15">
      <c r="AB4333" s="125"/>
    </row>
    <row r="4334" ht="15">
      <c r="AB4334" s="125"/>
    </row>
    <row r="4335" ht="15">
      <c r="AB4335" s="125"/>
    </row>
    <row r="4336" ht="15">
      <c r="AB4336" s="125"/>
    </row>
    <row r="4337" ht="15">
      <c r="AB4337" s="125"/>
    </row>
    <row r="4338" ht="15">
      <c r="AB4338" s="125"/>
    </row>
    <row r="4339" ht="15">
      <c r="AB4339" s="125"/>
    </row>
    <row r="4340" ht="15">
      <c r="AB4340" s="125"/>
    </row>
    <row r="4341" ht="15">
      <c r="AB4341" s="125"/>
    </row>
    <row r="4342" ht="15">
      <c r="AB4342" s="125"/>
    </row>
    <row r="4343" ht="15">
      <c r="AB4343" s="125"/>
    </row>
    <row r="4344" ht="15">
      <c r="AB4344" s="125"/>
    </row>
    <row r="4345" ht="15">
      <c r="AB4345" s="125"/>
    </row>
    <row r="4346" ht="15">
      <c r="AB4346" s="125"/>
    </row>
  </sheetData>
  <sheetProtection sheet="1" objects="1" scenarios="1"/>
  <mergeCells count="27">
    <mergeCell ref="J7:M7"/>
    <mergeCell ref="J11:M11"/>
    <mergeCell ref="J13:M13"/>
    <mergeCell ref="J12:M12"/>
    <mergeCell ref="A1:G1"/>
    <mergeCell ref="A2:G2"/>
    <mergeCell ref="J1:R1"/>
    <mergeCell ref="J2:R2"/>
    <mergeCell ref="C421:G421"/>
    <mergeCell ref="B420:C420"/>
    <mergeCell ref="E27:F32"/>
    <mergeCell ref="C15:G23"/>
    <mergeCell ref="D38:F40"/>
    <mergeCell ref="B15:B22"/>
    <mergeCell ref="E412:G412"/>
    <mergeCell ref="K3:Q3"/>
    <mergeCell ref="J4:R4"/>
    <mergeCell ref="J10:M10"/>
    <mergeCell ref="J9:M9"/>
    <mergeCell ref="J8:M8"/>
    <mergeCell ref="C4:G4"/>
    <mergeCell ref="B13:E13"/>
    <mergeCell ref="B12:E12"/>
    <mergeCell ref="B9:E9"/>
    <mergeCell ref="B8:E8"/>
    <mergeCell ref="B11:E11"/>
    <mergeCell ref="B10:E10"/>
  </mergeCells>
  <dataValidations count="4">
    <dataValidation type="whole" operator="greaterThanOrEqual" allowBlank="1" showInputMessage="1" showErrorMessage="1" errorTitle="Invalid Data" error="Please enter a whole number that is &gt;= zero." sqref="C25">
      <formula1>0</formula1>
    </dataValidation>
    <dataValidation type="list" allowBlank="1" showInputMessage="1" showErrorMessage="1" sqref="C28">
      <formula1>$AA$36:$AA$38</formula1>
    </dataValidation>
    <dataValidation errorStyle="information" allowBlank="1" showInputMessage="1" showErrorMessage="1" error="Please enter a value &gt;= zero (0)." sqref="G8:G13"/>
    <dataValidation errorStyle="information" type="textLength" allowBlank="1" showInputMessage="1" showErrorMessage="1" error="Please limit the description to 60 characters or less." sqref="B8:B13">
      <formula1>0</formula1>
      <formula2>61</formula2>
    </dataValidation>
  </dataValidations>
  <printOptions horizontalCentered="1"/>
  <pageMargins left="0.5" right="0.5" top="1" bottom="1" header="0.5" footer="0.5"/>
  <pageSetup horizontalDpi="300" verticalDpi="300" orientation="portrait" r:id="rId2"/>
  <headerFooter alignWithMargins="0">
    <oddHeader>&amp;C&amp;f</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showGridLines="0" zoomScale="85" zoomScaleNormal="85" zoomScalePageLayoutView="0" workbookViewId="0" topLeftCell="A1">
      <selection activeCell="C10" sqref="C10"/>
    </sheetView>
  </sheetViews>
  <sheetFormatPr defaultColWidth="9.140625" defaultRowHeight="12.75"/>
  <cols>
    <col min="1" max="1" width="4.421875" style="2" customWidth="1"/>
    <col min="2" max="2" width="47.00390625" style="2" customWidth="1"/>
    <col min="3" max="5" width="20.7109375" style="2" customWidth="1"/>
    <col min="6" max="16384" width="9.140625" style="2" customWidth="1"/>
  </cols>
  <sheetData>
    <row r="1" spans="1:5" ht="12" customHeight="1">
      <c r="A1" s="259" t="s">
        <v>59</v>
      </c>
      <c r="B1" s="259"/>
      <c r="C1" s="259"/>
      <c r="D1" s="259"/>
      <c r="E1" s="259"/>
    </row>
    <row r="2" spans="1:5" ht="12" customHeight="1">
      <c r="A2" s="223" t="s">
        <v>45</v>
      </c>
      <c r="B2" s="10"/>
      <c r="C2" s="29"/>
      <c r="D2" s="29"/>
      <c r="E2" s="29"/>
    </row>
    <row r="3" spans="1:5" ht="12" customHeight="1">
      <c r="A3" s="223" t="s">
        <v>61</v>
      </c>
      <c r="B3" s="10"/>
      <c r="C3" s="29"/>
      <c r="D3" s="29"/>
      <c r="E3" s="29"/>
    </row>
    <row r="4" spans="1:5" ht="12" customHeight="1">
      <c r="A4" s="223" t="s">
        <v>60</v>
      </c>
      <c r="B4" s="10"/>
      <c r="C4" s="29"/>
      <c r="D4" s="29"/>
      <c r="E4" s="29"/>
    </row>
    <row r="5" spans="1:5" ht="12" customHeight="1">
      <c r="A5" s="256"/>
      <c r="B5" s="256"/>
      <c r="C5" s="257"/>
      <c r="D5" s="257"/>
      <c r="E5" s="257"/>
    </row>
    <row r="6" spans="1:5" ht="12" customHeight="1" thickBot="1">
      <c r="A6" s="258"/>
      <c r="B6" s="258"/>
      <c r="C6" s="258"/>
      <c r="D6" s="258"/>
      <c r="E6" s="258"/>
    </row>
    <row r="7" spans="1:5" ht="12" customHeight="1">
      <c r="A7" s="253" t="s">
        <v>43</v>
      </c>
      <c r="B7" s="253"/>
      <c r="C7" s="253"/>
      <c r="D7" s="253"/>
      <c r="E7" s="253"/>
    </row>
    <row r="8" spans="1:10" ht="12" customHeight="1">
      <c r="A8" s="254"/>
      <c r="B8" s="254"/>
      <c r="C8" s="254"/>
      <c r="D8" s="254"/>
      <c r="E8" s="254"/>
      <c r="F8" s="9"/>
      <c r="G8" s="9"/>
      <c r="H8" s="9"/>
      <c r="I8" s="9"/>
      <c r="J8" s="9"/>
    </row>
    <row r="9" spans="1:5" ht="12" customHeight="1">
      <c r="A9" s="255"/>
      <c r="B9" s="255"/>
      <c r="C9" s="255"/>
      <c r="D9" s="255"/>
      <c r="E9" s="255"/>
    </row>
    <row r="10" spans="1:5" ht="12" customHeight="1">
      <c r="A10" s="260"/>
      <c r="B10" s="74"/>
      <c r="C10" s="79" t="s">
        <v>99</v>
      </c>
      <c r="D10" s="79" t="s">
        <v>170</v>
      </c>
      <c r="E10" s="79" t="s">
        <v>171</v>
      </c>
    </row>
    <row r="11" spans="1:5" ht="50.25" customHeight="1">
      <c r="A11" s="261"/>
      <c r="B11" s="75"/>
      <c r="C11" s="221" t="s">
        <v>62</v>
      </c>
      <c r="D11" s="221" t="s">
        <v>63</v>
      </c>
      <c r="E11" s="222" t="s">
        <v>64</v>
      </c>
    </row>
    <row r="12" spans="1:5" ht="19.5" customHeight="1">
      <c r="A12" s="262" t="s">
        <v>30</v>
      </c>
      <c r="B12" s="263"/>
      <c r="C12" s="30"/>
      <c r="D12" s="30"/>
      <c r="E12" s="80"/>
    </row>
    <row r="13" spans="1:5" ht="19.5" customHeight="1">
      <c r="A13" s="77"/>
      <c r="B13" s="81" t="s">
        <v>100</v>
      </c>
      <c r="C13" s="128"/>
      <c r="D13" s="128"/>
      <c r="E13" s="129"/>
    </row>
    <row r="14" spans="1:5" ht="19.5" customHeight="1">
      <c r="A14" s="77"/>
      <c r="B14" s="81" t="s">
        <v>101</v>
      </c>
      <c r="C14" s="128"/>
      <c r="D14" s="128"/>
      <c r="E14" s="129"/>
    </row>
    <row r="15" spans="1:5" ht="19.5" customHeight="1">
      <c r="A15" s="77"/>
      <c r="B15" s="81" t="s">
        <v>102</v>
      </c>
      <c r="C15" s="128"/>
      <c r="D15" s="128"/>
      <c r="E15" s="129"/>
    </row>
    <row r="16" spans="1:5" ht="19.5" customHeight="1">
      <c r="A16" s="77"/>
      <c r="B16" s="81" t="s">
        <v>103</v>
      </c>
      <c r="C16" s="128"/>
      <c r="D16" s="128"/>
      <c r="E16" s="129"/>
    </row>
    <row r="17" spans="1:5" ht="19.5" customHeight="1">
      <c r="A17" s="78"/>
      <c r="B17" s="84" t="s">
        <v>37</v>
      </c>
      <c r="C17" s="88">
        <f>SUM(C13:C16)</f>
        <v>0</v>
      </c>
      <c r="D17" s="88">
        <f>SUM(D13:D16)</f>
        <v>0</v>
      </c>
      <c r="E17" s="89">
        <f>SUM(E13:E16)</f>
        <v>0</v>
      </c>
    </row>
    <row r="18" spans="1:5" ht="19.5" customHeight="1">
      <c r="A18" s="264" t="s">
        <v>31</v>
      </c>
      <c r="B18" s="265"/>
      <c r="C18" s="91"/>
      <c r="D18" s="91"/>
      <c r="E18" s="92"/>
    </row>
    <row r="19" spans="1:5" ht="19.5" customHeight="1">
      <c r="A19" s="77"/>
      <c r="B19" s="82" t="s">
        <v>104</v>
      </c>
      <c r="C19" s="130"/>
      <c r="D19" s="131"/>
      <c r="E19" s="132"/>
    </row>
    <row r="20" spans="1:5" ht="19.5" customHeight="1">
      <c r="A20" s="77"/>
      <c r="B20" s="82" t="s">
        <v>105</v>
      </c>
      <c r="C20" s="130"/>
      <c r="D20" s="131"/>
      <c r="E20" s="133"/>
    </row>
    <row r="21" spans="1:5" ht="19.5" customHeight="1">
      <c r="A21" s="77"/>
      <c r="B21" s="82" t="s">
        <v>106</v>
      </c>
      <c r="C21" s="130"/>
      <c r="D21" s="131"/>
      <c r="E21" s="133"/>
    </row>
    <row r="22" spans="1:5" ht="19.5" customHeight="1">
      <c r="A22" s="77"/>
      <c r="B22" s="82" t="s">
        <v>107</v>
      </c>
      <c r="C22" s="130"/>
      <c r="D22" s="131"/>
      <c r="E22" s="133"/>
    </row>
    <row r="23" spans="1:5" ht="19.5" customHeight="1">
      <c r="A23" s="77"/>
      <c r="B23" s="82" t="s">
        <v>108</v>
      </c>
      <c r="C23" s="130"/>
      <c r="D23" s="131"/>
      <c r="E23" s="133"/>
    </row>
    <row r="24" spans="1:5" ht="19.5" customHeight="1">
      <c r="A24" s="77"/>
      <c r="B24" s="82" t="s">
        <v>109</v>
      </c>
      <c r="C24" s="130"/>
      <c r="D24" s="131"/>
      <c r="E24" s="133"/>
    </row>
    <row r="25" spans="1:5" ht="19.5" customHeight="1">
      <c r="A25" s="77"/>
      <c r="B25" s="82" t="s">
        <v>110</v>
      </c>
      <c r="C25" s="130"/>
      <c r="D25" s="131"/>
      <c r="E25" s="133"/>
    </row>
    <row r="26" spans="1:5" ht="19.5" customHeight="1">
      <c r="A26" s="77"/>
      <c r="B26" s="82" t="s">
        <v>111</v>
      </c>
      <c r="C26" s="130"/>
      <c r="D26" s="131"/>
      <c r="E26" s="133"/>
    </row>
    <row r="27" spans="1:5" ht="19.5" customHeight="1">
      <c r="A27" s="77"/>
      <c r="B27" s="82" t="s">
        <v>112</v>
      </c>
      <c r="C27" s="130"/>
      <c r="D27" s="131"/>
      <c r="E27" s="133"/>
    </row>
    <row r="28" spans="1:5" ht="19.5" customHeight="1">
      <c r="A28" s="78"/>
      <c r="B28" s="84" t="s">
        <v>38</v>
      </c>
      <c r="C28" s="93">
        <f>SUM(C19:C27)</f>
        <v>0</v>
      </c>
      <c r="D28" s="93">
        <f>SUM(D19:D27)</f>
        <v>0</v>
      </c>
      <c r="E28" s="94">
        <f>SUM(E19:E27)</f>
        <v>0</v>
      </c>
    </row>
    <row r="29" spans="1:5" ht="19.5" customHeight="1">
      <c r="A29" s="266" t="s">
        <v>32</v>
      </c>
      <c r="B29" s="267"/>
      <c r="C29" s="93">
        <f>C17-C28</f>
        <v>0</v>
      </c>
      <c r="D29" s="93">
        <f>D17-D28</f>
        <v>0</v>
      </c>
      <c r="E29" s="94">
        <f>E17-E28</f>
        <v>0</v>
      </c>
    </row>
    <row r="30" spans="1:5" ht="19.5" customHeight="1">
      <c r="A30" s="105" t="s">
        <v>117</v>
      </c>
      <c r="B30" s="90"/>
      <c r="C30" s="95"/>
      <c r="D30" s="95"/>
      <c r="E30" s="96"/>
    </row>
    <row r="31" spans="1:5" ht="19.5" customHeight="1">
      <c r="A31" s="77"/>
      <c r="B31" s="82" t="s">
        <v>115</v>
      </c>
      <c r="C31" s="130"/>
      <c r="D31" s="131"/>
      <c r="E31" s="133"/>
    </row>
    <row r="32" spans="1:5" ht="19.5" customHeight="1">
      <c r="A32" s="78"/>
      <c r="B32" s="83" t="s">
        <v>116</v>
      </c>
      <c r="C32" s="130"/>
      <c r="D32" s="131"/>
      <c r="E32" s="133"/>
    </row>
    <row r="33" spans="1:5" ht="19.5" customHeight="1">
      <c r="A33" s="266" t="s">
        <v>113</v>
      </c>
      <c r="B33" s="267"/>
      <c r="C33" s="93">
        <f>C29+C31-C32</f>
        <v>0</v>
      </c>
      <c r="D33" s="93">
        <f>D29+D31-D32</f>
        <v>0</v>
      </c>
      <c r="E33" s="94">
        <f>E29+E31-E32</f>
        <v>0</v>
      </c>
    </row>
    <row r="34" spans="1:5" ht="19.5" customHeight="1">
      <c r="A34" s="266" t="s">
        <v>39</v>
      </c>
      <c r="B34" s="267"/>
      <c r="C34" s="130"/>
      <c r="D34" s="97">
        <f>C35</f>
        <v>0</v>
      </c>
      <c r="E34" s="97">
        <f>D35</f>
        <v>0</v>
      </c>
    </row>
    <row r="35" spans="1:5" ht="19.5" customHeight="1">
      <c r="A35" s="266" t="s">
        <v>114</v>
      </c>
      <c r="B35" s="267"/>
      <c r="C35" s="98">
        <f>C34+C33</f>
        <v>0</v>
      </c>
      <c r="D35" s="98">
        <f>D34+D33</f>
        <v>0</v>
      </c>
      <c r="E35" s="98">
        <f>E34+E33</f>
        <v>0</v>
      </c>
    </row>
    <row r="36" spans="1:5" ht="19.5" customHeight="1">
      <c r="A36" s="264" t="s">
        <v>33</v>
      </c>
      <c r="B36" s="265"/>
      <c r="C36" s="130"/>
      <c r="D36" s="131"/>
      <c r="E36" s="133"/>
    </row>
    <row r="37" spans="1:5" ht="19.5" customHeight="1">
      <c r="A37" s="85" t="s">
        <v>40</v>
      </c>
      <c r="B37" s="86"/>
      <c r="C37" s="130"/>
      <c r="D37" s="131"/>
      <c r="E37" s="133"/>
    </row>
    <row r="38" spans="1:5" ht="19.5" customHeight="1">
      <c r="A38" s="85"/>
      <c r="B38" s="86"/>
      <c r="C38" s="130"/>
      <c r="D38" s="131"/>
      <c r="E38" s="133"/>
    </row>
    <row r="39" spans="1:5" ht="19.5" customHeight="1">
      <c r="A39" s="85" t="s">
        <v>41</v>
      </c>
      <c r="B39" s="86"/>
      <c r="C39" s="130"/>
      <c r="D39" s="131"/>
      <c r="E39" s="133"/>
    </row>
    <row r="40" spans="1:5" ht="19.5" customHeight="1">
      <c r="A40" s="87" t="s">
        <v>42</v>
      </c>
      <c r="B40" s="76"/>
      <c r="C40" s="97">
        <f>C35-C36-C37-C38-C39</f>
        <v>0</v>
      </c>
      <c r="D40" s="97">
        <f>D35-D36-D37-D38-D39</f>
        <v>0</v>
      </c>
      <c r="E40" s="97">
        <f>E35-E36-E37-E38-E39</f>
        <v>0</v>
      </c>
    </row>
    <row r="41" ht="20.25" customHeight="1"/>
  </sheetData>
  <sheetProtection/>
  <mergeCells count="11">
    <mergeCell ref="A18:B18"/>
    <mergeCell ref="A36:B36"/>
    <mergeCell ref="A35:B35"/>
    <mergeCell ref="A34:B34"/>
    <mergeCell ref="A33:B33"/>
    <mergeCell ref="A29:B29"/>
    <mergeCell ref="A7:E9"/>
    <mergeCell ref="A5:E6"/>
    <mergeCell ref="A1:E1"/>
    <mergeCell ref="A10:A11"/>
    <mergeCell ref="A12:B12"/>
  </mergeCells>
  <printOptions/>
  <pageMargins left="0.57" right="0.25" top="0.5" bottom="0.5" header="0.25" footer="0.25"/>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dimension ref="A1:AA31"/>
  <sheetViews>
    <sheetView showGridLines="0" zoomScalePageLayoutView="0" workbookViewId="0" topLeftCell="A1">
      <selection activeCell="K19" sqref="K19"/>
    </sheetView>
  </sheetViews>
  <sheetFormatPr defaultColWidth="9.140625" defaultRowHeight="12.75"/>
  <cols>
    <col min="1" max="1" width="2.57421875" style="1" customWidth="1"/>
    <col min="2" max="10" width="9.140625" style="1" customWidth="1"/>
    <col min="11" max="11" width="4.140625" style="1" customWidth="1"/>
    <col min="12" max="17" width="9.140625" style="1" customWidth="1"/>
    <col min="18" max="18" width="4.28125" style="1" customWidth="1"/>
    <col min="19" max="19" width="9.140625" style="1" customWidth="1"/>
    <col min="20" max="20" width="4.28125" style="1" customWidth="1"/>
    <col min="21" max="26" width="9.140625" style="1" customWidth="1"/>
    <col min="27" max="27" width="9.140625" style="127" customWidth="1"/>
    <col min="28" max="16384" width="9.140625" style="1" customWidth="1"/>
  </cols>
  <sheetData>
    <row r="1" spans="1:27" ht="45.75" customHeight="1">
      <c r="A1" s="282" t="s">
        <v>132</v>
      </c>
      <c r="B1" s="283"/>
      <c r="C1" s="283"/>
      <c r="D1" s="283"/>
      <c r="E1" s="283"/>
      <c r="F1" s="283"/>
      <c r="G1" s="283"/>
      <c r="H1" s="283"/>
      <c r="I1" s="283"/>
      <c r="J1" s="283"/>
      <c r="K1" s="283"/>
      <c r="AA1" s="127" t="s">
        <v>133</v>
      </c>
    </row>
    <row r="2" spans="1:11" ht="13.5" thickBot="1">
      <c r="A2" s="276"/>
      <c r="B2" s="276"/>
      <c r="C2" s="276"/>
      <c r="D2" s="276"/>
      <c r="E2" s="276"/>
      <c r="F2" s="276"/>
      <c r="G2" s="276"/>
      <c r="H2" s="276"/>
      <c r="I2" s="276"/>
      <c r="J2" s="276"/>
      <c r="K2" s="276"/>
    </row>
    <row r="3" spans="1:27" ht="13.5" thickTop="1">
      <c r="A3" s="4" t="s">
        <v>126</v>
      </c>
      <c r="B3" s="291" t="s">
        <v>118</v>
      </c>
      <c r="C3" s="291"/>
      <c r="D3" s="291"/>
      <c r="E3" s="291"/>
      <c r="F3" s="291"/>
      <c r="G3" s="291"/>
      <c r="H3" s="291"/>
      <c r="I3" s="292"/>
      <c r="J3" s="295"/>
      <c r="K3" s="296"/>
      <c r="AA3" s="127" t="s">
        <v>134</v>
      </c>
    </row>
    <row r="4" spans="1:27" ht="12.75">
      <c r="A4" s="5" t="s">
        <v>127</v>
      </c>
      <c r="B4" s="289" t="s">
        <v>119</v>
      </c>
      <c r="C4" s="289"/>
      <c r="D4" s="289"/>
      <c r="E4" s="289"/>
      <c r="F4" s="289"/>
      <c r="G4" s="289"/>
      <c r="H4" s="289"/>
      <c r="I4" s="290"/>
      <c r="J4" s="297"/>
      <c r="K4" s="298"/>
      <c r="AA4" s="127" t="s">
        <v>135</v>
      </c>
    </row>
    <row r="5" spans="1:11" ht="12.75">
      <c r="A5" s="5" t="s">
        <v>128</v>
      </c>
      <c r="B5" s="289" t="s">
        <v>120</v>
      </c>
      <c r="C5" s="289"/>
      <c r="D5" s="289"/>
      <c r="E5" s="289"/>
      <c r="F5" s="289"/>
      <c r="G5" s="289"/>
      <c r="H5" s="289"/>
      <c r="I5" s="290"/>
      <c r="J5" s="299"/>
      <c r="K5" s="300"/>
    </row>
    <row r="6" spans="1:11" ht="12.75">
      <c r="A6" s="6" t="s">
        <v>129</v>
      </c>
      <c r="B6" s="314" t="s">
        <v>131</v>
      </c>
      <c r="C6" s="315"/>
      <c r="D6" s="315"/>
      <c r="E6" s="315"/>
      <c r="F6" s="315"/>
      <c r="G6" s="315"/>
      <c r="H6" s="315"/>
      <c r="I6" s="316"/>
      <c r="J6" s="309">
        <f>IF(J5&lt;1001,MAX(J3*J4,55000),J3*J4)</f>
        <v>55000</v>
      </c>
      <c r="K6" s="310"/>
    </row>
    <row r="7" spans="1:12" ht="13.5" thickBot="1">
      <c r="A7" s="8"/>
      <c r="B7" s="317"/>
      <c r="C7" s="317"/>
      <c r="D7" s="317"/>
      <c r="E7" s="317"/>
      <c r="F7" s="317"/>
      <c r="G7" s="317"/>
      <c r="H7" s="317"/>
      <c r="I7" s="318"/>
      <c r="J7" s="311"/>
      <c r="K7" s="312"/>
      <c r="L7" s="7"/>
    </row>
    <row r="8" spans="1:11" ht="13.5" thickTop="1">
      <c r="A8" s="284" t="s">
        <v>55</v>
      </c>
      <c r="B8" s="284"/>
      <c r="C8" s="284"/>
      <c r="D8" s="284"/>
      <c r="E8" s="284"/>
      <c r="F8" s="284"/>
      <c r="G8" s="284"/>
      <c r="H8" s="284"/>
      <c r="I8" s="284"/>
      <c r="J8" s="284"/>
      <c r="K8" s="284"/>
    </row>
    <row r="9" spans="1:11" ht="12.75">
      <c r="A9" s="285"/>
      <c r="B9" s="285"/>
      <c r="C9" s="285"/>
      <c r="D9" s="285"/>
      <c r="E9" s="285"/>
      <c r="F9" s="285"/>
      <c r="G9" s="285"/>
      <c r="H9" s="285"/>
      <c r="I9" s="285"/>
      <c r="J9" s="285"/>
      <c r="K9" s="285"/>
    </row>
    <row r="10" spans="1:11" ht="13.5" thickBot="1">
      <c r="A10" s="286"/>
      <c r="B10" s="286"/>
      <c r="C10" s="286"/>
      <c r="D10" s="286"/>
      <c r="E10" s="286"/>
      <c r="F10" s="286"/>
      <c r="G10" s="286"/>
      <c r="H10" s="286"/>
      <c r="I10" s="286"/>
      <c r="J10" s="286"/>
      <c r="K10" s="286"/>
    </row>
    <row r="11" spans="1:11" ht="13.5" thickTop="1">
      <c r="A11" s="4" t="s">
        <v>126</v>
      </c>
      <c r="B11" s="291" t="s">
        <v>121</v>
      </c>
      <c r="C11" s="291"/>
      <c r="D11" s="291"/>
      <c r="E11" s="291"/>
      <c r="F11" s="291"/>
      <c r="G11" s="291"/>
      <c r="H11" s="291"/>
      <c r="I11" s="292"/>
      <c r="J11" s="301"/>
      <c r="K11" s="302"/>
    </row>
    <row r="12" spans="1:11" ht="12.75">
      <c r="A12" s="5" t="s">
        <v>127</v>
      </c>
      <c r="B12" s="289" t="s">
        <v>122</v>
      </c>
      <c r="C12" s="289"/>
      <c r="D12" s="289"/>
      <c r="E12" s="289"/>
      <c r="F12" s="289"/>
      <c r="G12" s="289"/>
      <c r="H12" s="289"/>
      <c r="I12" s="290"/>
      <c r="J12" s="303"/>
      <c r="K12" s="304"/>
    </row>
    <row r="13" spans="1:11" ht="12.75">
      <c r="A13" s="5" t="s">
        <v>128</v>
      </c>
      <c r="B13" s="289" t="s">
        <v>123</v>
      </c>
      <c r="C13" s="289"/>
      <c r="D13" s="289"/>
      <c r="E13" s="289"/>
      <c r="F13" s="289"/>
      <c r="G13" s="289"/>
      <c r="H13" s="289"/>
      <c r="I13" s="290"/>
      <c r="J13" s="303"/>
      <c r="K13" s="304"/>
    </row>
    <row r="14" spans="1:11" ht="12.75">
      <c r="A14" s="5" t="s">
        <v>129</v>
      </c>
      <c r="B14" s="289" t="s">
        <v>124</v>
      </c>
      <c r="C14" s="289"/>
      <c r="D14" s="289"/>
      <c r="E14" s="289"/>
      <c r="F14" s="289"/>
      <c r="G14" s="289"/>
      <c r="H14" s="289"/>
      <c r="I14" s="290"/>
      <c r="J14" s="303"/>
      <c r="K14" s="304"/>
    </row>
    <row r="15" spans="1:11" ht="13.5" thickBot="1">
      <c r="A15" s="99" t="s">
        <v>130</v>
      </c>
      <c r="B15" s="287" t="s">
        <v>125</v>
      </c>
      <c r="C15" s="287"/>
      <c r="D15" s="287"/>
      <c r="E15" s="287"/>
      <c r="F15" s="287"/>
      <c r="G15" s="287"/>
      <c r="H15" s="287"/>
      <c r="I15" s="288"/>
      <c r="J15" s="306">
        <f>SUM(J11:K14)</f>
        <v>0</v>
      </c>
      <c r="K15" s="307"/>
    </row>
    <row r="16" spans="1:11" ht="39.75" customHeight="1" thickTop="1">
      <c r="A16" s="305"/>
      <c r="B16" s="305"/>
      <c r="C16" s="305"/>
      <c r="D16" s="305"/>
      <c r="E16" s="305"/>
      <c r="F16" s="305"/>
      <c r="G16" s="305"/>
      <c r="H16" s="305"/>
      <c r="I16" s="305"/>
      <c r="J16" s="305"/>
      <c r="K16" s="305"/>
    </row>
    <row r="17" spans="1:11" ht="18" customHeight="1">
      <c r="A17" s="313" t="s">
        <v>54</v>
      </c>
      <c r="B17" s="313"/>
      <c r="C17" s="313"/>
      <c r="D17" s="313"/>
      <c r="E17" s="313"/>
      <c r="F17" s="313"/>
      <c r="G17" s="313"/>
      <c r="H17" s="313"/>
      <c r="I17" s="313"/>
      <c r="J17" s="308"/>
      <c r="K17" s="308"/>
    </row>
    <row r="18" spans="1:10" ht="39.75" customHeight="1" thickBot="1">
      <c r="A18" s="293" t="s">
        <v>68</v>
      </c>
      <c r="B18" s="294"/>
      <c r="C18" s="294"/>
      <c r="D18" s="294"/>
      <c r="E18" s="294"/>
      <c r="F18" s="294"/>
      <c r="G18" s="294"/>
      <c r="H18" s="294"/>
      <c r="I18" s="294"/>
      <c r="J18" s="294"/>
    </row>
    <row r="19" spans="1:11" ht="69.75" customHeight="1" thickTop="1">
      <c r="A19" s="100"/>
      <c r="B19" s="268" t="s">
        <v>169</v>
      </c>
      <c r="C19" s="268"/>
      <c r="D19" s="268"/>
      <c r="E19" s="268"/>
      <c r="F19" s="268"/>
      <c r="G19" s="268"/>
      <c r="H19" s="268"/>
      <c r="I19" s="268"/>
      <c r="J19" s="268"/>
      <c r="K19" s="101"/>
    </row>
    <row r="20" spans="1:11" ht="30" customHeight="1">
      <c r="A20" s="3"/>
      <c r="B20" s="269" t="s">
        <v>67</v>
      </c>
      <c r="C20" s="269"/>
      <c r="D20" s="269"/>
      <c r="E20" s="269"/>
      <c r="F20" s="269"/>
      <c r="G20" s="269"/>
      <c r="H20" s="269"/>
      <c r="I20" s="269"/>
      <c r="J20" s="269"/>
      <c r="K20" s="102"/>
    </row>
    <row r="21" spans="1:11" ht="14.25" customHeight="1">
      <c r="A21" s="272"/>
      <c r="B21" s="273"/>
      <c r="C21" s="273"/>
      <c r="D21" s="273"/>
      <c r="E21" s="273"/>
      <c r="F21" s="273"/>
      <c r="G21" s="273"/>
      <c r="H21" s="273"/>
      <c r="I21" s="273"/>
      <c r="J21" s="273"/>
      <c r="K21" s="274"/>
    </row>
    <row r="22" spans="1:11" ht="14.25">
      <c r="A22" s="3"/>
      <c r="B22" s="270"/>
      <c r="C22" s="270"/>
      <c r="D22" s="270"/>
      <c r="E22" s="270"/>
      <c r="F22" s="270"/>
      <c r="G22" s="11"/>
      <c r="H22" s="271"/>
      <c r="I22" s="271"/>
      <c r="J22" s="271"/>
      <c r="K22" s="12"/>
    </row>
    <row r="23" spans="1:11" ht="14.25">
      <c r="A23" s="3"/>
      <c r="B23" s="278" t="s">
        <v>137</v>
      </c>
      <c r="C23" s="279"/>
      <c r="D23" s="279"/>
      <c r="E23" s="279"/>
      <c r="F23" s="279"/>
      <c r="G23" s="11"/>
      <c r="H23" s="279" t="s">
        <v>28</v>
      </c>
      <c r="I23" s="279"/>
      <c r="J23" s="279"/>
      <c r="K23" s="12"/>
    </row>
    <row r="24" spans="1:11" ht="14.25">
      <c r="A24" s="3"/>
      <c r="B24" s="280"/>
      <c r="C24" s="280"/>
      <c r="D24" s="280"/>
      <c r="E24" s="280"/>
      <c r="F24" s="280"/>
      <c r="G24" s="11"/>
      <c r="H24" s="280"/>
      <c r="I24" s="280"/>
      <c r="J24" s="280"/>
      <c r="K24" s="12"/>
    </row>
    <row r="25" spans="1:11" ht="14.25" customHeight="1">
      <c r="A25" s="272"/>
      <c r="B25" s="273"/>
      <c r="C25" s="273"/>
      <c r="D25" s="273"/>
      <c r="E25" s="273"/>
      <c r="F25" s="273"/>
      <c r="G25" s="273"/>
      <c r="H25" s="273"/>
      <c r="I25" s="273"/>
      <c r="J25" s="273"/>
      <c r="K25" s="274"/>
    </row>
    <row r="26" spans="1:11" ht="14.25">
      <c r="A26" s="3"/>
      <c r="B26" s="16" t="s">
        <v>29</v>
      </c>
      <c r="C26" s="11"/>
      <c r="D26" s="271"/>
      <c r="E26" s="271"/>
      <c r="F26" s="271"/>
      <c r="G26" s="271"/>
      <c r="H26" s="271"/>
      <c r="I26" s="271"/>
      <c r="J26" s="271"/>
      <c r="K26" s="12"/>
    </row>
    <row r="27" spans="1:11" ht="14.25" customHeight="1">
      <c r="A27" s="272"/>
      <c r="B27" s="273"/>
      <c r="C27" s="273"/>
      <c r="D27" s="273"/>
      <c r="E27" s="273"/>
      <c r="F27" s="273"/>
      <c r="G27" s="273"/>
      <c r="H27" s="273"/>
      <c r="I27" s="273"/>
      <c r="J27" s="273"/>
      <c r="K27" s="274"/>
    </row>
    <row r="28" spans="1:11" ht="14.25">
      <c r="A28" s="3"/>
      <c r="B28" s="16" t="s">
        <v>35</v>
      </c>
      <c r="C28" s="271"/>
      <c r="D28" s="271"/>
      <c r="E28" s="271"/>
      <c r="F28" s="271"/>
      <c r="G28" s="271"/>
      <c r="H28" s="271"/>
      <c r="I28" s="271"/>
      <c r="J28" s="271"/>
      <c r="K28" s="12"/>
    </row>
    <row r="29" spans="1:11" ht="14.25" customHeight="1">
      <c r="A29" s="272"/>
      <c r="B29" s="273"/>
      <c r="C29" s="273"/>
      <c r="D29" s="273"/>
      <c r="E29" s="273"/>
      <c r="F29" s="273"/>
      <c r="G29" s="273"/>
      <c r="H29" s="273"/>
      <c r="I29" s="273"/>
      <c r="J29" s="273"/>
      <c r="K29" s="274"/>
    </row>
    <row r="30" spans="1:11" ht="14.25">
      <c r="A30" s="3"/>
      <c r="B30" s="16" t="s">
        <v>34</v>
      </c>
      <c r="C30" s="271"/>
      <c r="D30" s="271"/>
      <c r="E30" s="271"/>
      <c r="F30" s="271"/>
      <c r="G30" s="103" t="s">
        <v>136</v>
      </c>
      <c r="H30" s="281"/>
      <c r="I30" s="281"/>
      <c r="J30" s="281"/>
      <c r="K30" s="12"/>
    </row>
    <row r="31" spans="1:11" ht="13.5" thickBot="1">
      <c r="A31" s="275"/>
      <c r="B31" s="276"/>
      <c r="C31" s="276"/>
      <c r="D31" s="276"/>
      <c r="E31" s="276"/>
      <c r="F31" s="276"/>
      <c r="G31" s="276"/>
      <c r="H31" s="276"/>
      <c r="I31" s="276"/>
      <c r="J31" s="276"/>
      <c r="K31" s="277"/>
    </row>
    <row r="32" ht="13.5" thickTop="1"/>
  </sheetData>
  <sheetProtection/>
  <mergeCells count="40">
    <mergeCell ref="A18:J18"/>
    <mergeCell ref="J3:K3"/>
    <mergeCell ref="J4:K4"/>
    <mergeCell ref="J5:K5"/>
    <mergeCell ref="J11:K11"/>
    <mergeCell ref="J12:K12"/>
    <mergeCell ref="J13:K13"/>
    <mergeCell ref="A16:K16"/>
    <mergeCell ref="J14:K14"/>
    <mergeCell ref="J15:K15"/>
    <mergeCell ref="J17:K17"/>
    <mergeCell ref="J6:K7"/>
    <mergeCell ref="B3:I3"/>
    <mergeCell ref="B4:I4"/>
    <mergeCell ref="B5:I5"/>
    <mergeCell ref="A17:I17"/>
    <mergeCell ref="A2:K2"/>
    <mergeCell ref="A1:K1"/>
    <mergeCell ref="A8:K10"/>
    <mergeCell ref="B15:I15"/>
    <mergeCell ref="B14:I14"/>
    <mergeCell ref="B13:I13"/>
    <mergeCell ref="B12:I12"/>
    <mergeCell ref="B11:I11"/>
    <mergeCell ref="B6:I7"/>
    <mergeCell ref="B23:F24"/>
    <mergeCell ref="H23:J24"/>
    <mergeCell ref="C28:J28"/>
    <mergeCell ref="H30:J30"/>
    <mergeCell ref="C30:F30"/>
    <mergeCell ref="A31:K31"/>
    <mergeCell ref="A29:K29"/>
    <mergeCell ref="A25:K25"/>
    <mergeCell ref="A27:K27"/>
    <mergeCell ref="D26:J26"/>
    <mergeCell ref="B19:J19"/>
    <mergeCell ref="B20:J20"/>
    <mergeCell ref="B22:F22"/>
    <mergeCell ref="H22:J22"/>
    <mergeCell ref="A21:K21"/>
  </mergeCells>
  <dataValidations count="1">
    <dataValidation type="list" allowBlank="1" showInputMessage="1" showErrorMessage="1" sqref="J17:K17">
      <formula1>$AA$2:$AA$4</formula1>
    </dataValidation>
  </dataValidation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B14" sqref="B14:C14"/>
    </sheetView>
  </sheetViews>
  <sheetFormatPr defaultColWidth="9.140625" defaultRowHeight="12.75"/>
  <cols>
    <col min="1" max="2" width="5.7109375" style="2" customWidth="1"/>
    <col min="3" max="3" width="74.8515625" style="2" customWidth="1"/>
    <col min="4" max="4" width="14.7109375" style="2" customWidth="1"/>
    <col min="5" max="5" width="9.140625" style="2" customWidth="1"/>
    <col min="6" max="14" width="9.140625" style="15" customWidth="1"/>
    <col min="15" max="16384" width="9.140625" style="2" customWidth="1"/>
  </cols>
  <sheetData>
    <row r="1" spans="1:7" ht="57" customHeight="1" thickBot="1">
      <c r="A1" s="340" t="s">
        <v>47</v>
      </c>
      <c r="B1" s="340"/>
      <c r="C1" s="340"/>
      <c r="D1" s="107"/>
      <c r="E1" s="32"/>
      <c r="G1" s="24"/>
    </row>
    <row r="2" spans="1:5" ht="13.5" thickTop="1">
      <c r="A2" s="337" t="s">
        <v>65</v>
      </c>
      <c r="B2" s="338"/>
      <c r="C2" s="339"/>
      <c r="D2" s="16"/>
      <c r="E2" s="16"/>
    </row>
    <row r="3" spans="1:8" ht="31.5" customHeight="1">
      <c r="A3" s="109"/>
      <c r="B3" s="319" t="s">
        <v>3</v>
      </c>
      <c r="C3" s="320"/>
      <c r="D3" s="108"/>
      <c r="E3" s="108"/>
      <c r="F3" s="108"/>
      <c r="G3" s="108"/>
      <c r="H3" s="108"/>
    </row>
    <row r="4" spans="1:6" ht="76.5">
      <c r="A4" s="341"/>
      <c r="B4" s="342"/>
      <c r="C4" s="110" t="s">
        <v>0</v>
      </c>
      <c r="D4" s="16"/>
      <c r="E4" s="16"/>
      <c r="F4" s="2"/>
    </row>
    <row r="5" spans="1:5" ht="48" customHeight="1" thickBot="1">
      <c r="A5" s="28"/>
      <c r="B5" s="333" t="s">
        <v>1</v>
      </c>
      <c r="C5" s="334"/>
      <c r="D5" s="16"/>
      <c r="E5" s="16"/>
    </row>
    <row r="6" spans="1:5" ht="9.75" customHeight="1" thickBot="1" thickTop="1">
      <c r="A6" s="332"/>
      <c r="B6" s="332"/>
      <c r="C6" s="332"/>
      <c r="D6" s="16"/>
      <c r="E6" s="16"/>
    </row>
    <row r="7" spans="1:5" ht="13.5" thickTop="1">
      <c r="A7" s="337" t="s">
        <v>46</v>
      </c>
      <c r="B7" s="338"/>
      <c r="C7" s="339"/>
      <c r="D7" s="16"/>
      <c r="E7" s="16"/>
    </row>
    <row r="8" spans="1:5" ht="34.5" customHeight="1">
      <c r="A8" s="109"/>
      <c r="B8" s="319" t="s">
        <v>2</v>
      </c>
      <c r="C8" s="320"/>
      <c r="D8" s="16"/>
      <c r="E8" s="16"/>
    </row>
    <row r="9" spans="1:5" ht="127.5">
      <c r="A9" s="109"/>
      <c r="B9" s="16"/>
      <c r="C9" s="111" t="s">
        <v>4</v>
      </c>
      <c r="D9" s="16"/>
      <c r="E9" s="16"/>
    </row>
    <row r="10" spans="1:5" ht="34.5" customHeight="1" thickBot="1">
      <c r="A10" s="28"/>
      <c r="B10" s="333" t="s">
        <v>5</v>
      </c>
      <c r="C10" s="334"/>
      <c r="D10" s="16"/>
      <c r="E10" s="16"/>
    </row>
    <row r="11" spans="1:5" ht="9.75" customHeight="1" thickBot="1" thickTop="1">
      <c r="A11" s="332"/>
      <c r="B11" s="332"/>
      <c r="C11" s="332"/>
      <c r="D11" s="16"/>
      <c r="E11" s="16"/>
    </row>
    <row r="12" spans="1:5" ht="13.5" thickTop="1">
      <c r="A12" s="337" t="s">
        <v>56</v>
      </c>
      <c r="B12" s="338"/>
      <c r="C12" s="339"/>
      <c r="D12" s="16"/>
      <c r="E12" s="16"/>
    </row>
    <row r="13" spans="1:5" ht="46.5" customHeight="1">
      <c r="A13" s="109"/>
      <c r="B13" s="335" t="s">
        <v>6</v>
      </c>
      <c r="C13" s="336"/>
      <c r="D13" s="62"/>
      <c r="E13" s="62"/>
    </row>
    <row r="14" spans="1:5" ht="60" customHeight="1">
      <c r="A14" s="109"/>
      <c r="B14" s="321"/>
      <c r="C14" s="322"/>
      <c r="D14" s="16"/>
      <c r="E14" s="16"/>
    </row>
    <row r="15" spans="1:5" ht="9.75" customHeight="1" thickBot="1">
      <c r="A15" s="328"/>
      <c r="B15" s="329"/>
      <c r="C15" s="330"/>
      <c r="D15" s="16"/>
      <c r="E15" s="16"/>
    </row>
    <row r="16" spans="1:5" ht="9.75" customHeight="1" thickBot="1" thickTop="1">
      <c r="A16" s="331"/>
      <c r="B16" s="331"/>
      <c r="C16" s="331"/>
      <c r="D16" s="17"/>
      <c r="E16" s="17"/>
    </row>
    <row r="17" spans="1:5" ht="13.5" thickTop="1">
      <c r="A17" s="106" t="s">
        <v>57</v>
      </c>
      <c r="B17" s="25"/>
      <c r="C17" s="26"/>
      <c r="D17" s="16"/>
      <c r="E17" s="16"/>
    </row>
    <row r="18" spans="1:5" ht="30" customHeight="1">
      <c r="A18" s="109"/>
      <c r="B18" s="319" t="s">
        <v>7</v>
      </c>
      <c r="C18" s="320"/>
      <c r="D18" s="62"/>
      <c r="E18" s="62"/>
    </row>
    <row r="19" spans="1:5" ht="60" customHeight="1">
      <c r="A19" s="109"/>
      <c r="B19" s="323"/>
      <c r="C19" s="324"/>
      <c r="D19" s="62"/>
      <c r="E19" s="62"/>
    </row>
    <row r="20" spans="1:5" ht="9.75" customHeight="1" thickBot="1">
      <c r="A20" s="325"/>
      <c r="B20" s="326"/>
      <c r="C20" s="327"/>
      <c r="D20" s="17"/>
      <c r="E20" s="17"/>
    </row>
    <row r="21" spans="1:5" ht="13.5" thickTop="1">
      <c r="A21" s="15"/>
      <c r="B21" s="15"/>
      <c r="C21" s="15"/>
      <c r="D21" s="17"/>
      <c r="E21" s="17"/>
    </row>
    <row r="22" spans="1:5" ht="12.75">
      <c r="A22" s="15"/>
      <c r="B22" s="15"/>
      <c r="C22" s="15"/>
      <c r="D22" s="15"/>
      <c r="E22" s="15"/>
    </row>
    <row r="23" spans="1:5" ht="12.75">
      <c r="A23" s="15"/>
      <c r="B23" s="15"/>
      <c r="C23" s="15"/>
      <c r="D23" s="15"/>
      <c r="E23" s="15"/>
    </row>
    <row r="24" spans="1:5" ht="12.75">
      <c r="A24" s="15"/>
      <c r="B24" s="15"/>
      <c r="C24" s="15"/>
      <c r="D24" s="15"/>
      <c r="E24" s="15"/>
    </row>
    <row r="25" spans="1:5" ht="12.75">
      <c r="A25" s="15"/>
      <c r="B25" s="15"/>
      <c r="C25" s="15"/>
      <c r="D25" s="15"/>
      <c r="E25" s="15"/>
    </row>
    <row r="26" spans="1:5" ht="12.75">
      <c r="A26" s="15"/>
      <c r="B26" s="15"/>
      <c r="C26" s="15"/>
      <c r="D26" s="15"/>
      <c r="E26" s="15"/>
    </row>
    <row r="27" spans="1:5" ht="12.75">
      <c r="A27" s="15"/>
      <c r="B27" s="15"/>
      <c r="C27" s="15"/>
      <c r="D27" s="15"/>
      <c r="E27" s="15"/>
    </row>
    <row r="28" spans="1:5" ht="12.75">
      <c r="A28" s="15"/>
      <c r="B28" s="15"/>
      <c r="C28" s="15"/>
      <c r="D28" s="15"/>
      <c r="E28" s="15"/>
    </row>
    <row r="29" spans="1:5" ht="12.75">
      <c r="A29" s="15"/>
      <c r="B29" s="15"/>
      <c r="C29" s="15"/>
      <c r="D29" s="15"/>
      <c r="E29" s="15"/>
    </row>
    <row r="30" spans="1:5" ht="12.75">
      <c r="A30" s="15"/>
      <c r="B30" s="15"/>
      <c r="C30" s="15"/>
      <c r="D30" s="15"/>
      <c r="E30" s="15"/>
    </row>
    <row r="31" spans="1:5" ht="12.75">
      <c r="A31" s="15"/>
      <c r="B31" s="15"/>
      <c r="C31" s="15"/>
      <c r="D31" s="15"/>
      <c r="E31" s="15"/>
    </row>
    <row r="32" spans="1:5" ht="12.75">
      <c r="A32" s="15"/>
      <c r="B32" s="15"/>
      <c r="C32" s="15"/>
      <c r="D32" s="15"/>
      <c r="E32" s="15"/>
    </row>
    <row r="33" spans="1:5" ht="12.75">
      <c r="A33" s="15"/>
      <c r="B33" s="15"/>
      <c r="C33" s="15"/>
      <c r="D33" s="15"/>
      <c r="E33" s="15"/>
    </row>
    <row r="34" spans="1:5" ht="12.75">
      <c r="A34" s="15"/>
      <c r="B34" s="15"/>
      <c r="C34" s="15"/>
      <c r="D34" s="15"/>
      <c r="E34" s="15"/>
    </row>
    <row r="35" spans="1:5" ht="12.75">
      <c r="A35" s="15"/>
      <c r="B35" s="15"/>
      <c r="C35" s="15"/>
      <c r="D35" s="15"/>
      <c r="E35" s="15"/>
    </row>
    <row r="36" spans="1:5" ht="12.75">
      <c r="A36" s="15"/>
      <c r="B36" s="15"/>
      <c r="C36" s="15"/>
      <c r="D36" s="15"/>
      <c r="E36" s="15"/>
    </row>
    <row r="37" spans="1:5" ht="12.75">
      <c r="A37" s="15"/>
      <c r="B37" s="15"/>
      <c r="C37" s="15"/>
      <c r="D37" s="15"/>
      <c r="E37" s="15"/>
    </row>
    <row r="38" spans="1:5" ht="12.75">
      <c r="A38" s="15"/>
      <c r="B38" s="15"/>
      <c r="C38" s="15"/>
      <c r="D38" s="15"/>
      <c r="E38" s="15"/>
    </row>
    <row r="39" spans="1:5" ht="12.75">
      <c r="A39" s="15"/>
      <c r="B39" s="15"/>
      <c r="C39" s="15"/>
      <c r="D39" s="15"/>
      <c r="E39" s="15"/>
    </row>
    <row r="40" spans="1:5" ht="12.75">
      <c r="A40" s="15"/>
      <c r="B40" s="15"/>
      <c r="C40" s="15"/>
      <c r="D40" s="15"/>
      <c r="E40" s="15"/>
    </row>
    <row r="41" spans="1:5" ht="12.75">
      <c r="A41" s="15"/>
      <c r="B41" s="15"/>
      <c r="C41" s="15"/>
      <c r="D41" s="15"/>
      <c r="E41" s="15"/>
    </row>
    <row r="42" spans="1:5" ht="12.75">
      <c r="A42" s="15"/>
      <c r="B42" s="15"/>
      <c r="C42" s="15"/>
      <c r="D42" s="15"/>
      <c r="E42" s="15"/>
    </row>
    <row r="43" spans="1:5" ht="12.75">
      <c r="A43" s="15"/>
      <c r="B43" s="15"/>
      <c r="C43" s="15"/>
      <c r="D43" s="15"/>
      <c r="E43" s="15"/>
    </row>
    <row r="44" spans="1:5" ht="12.75">
      <c r="A44" s="15"/>
      <c r="B44" s="15"/>
      <c r="C44" s="15"/>
      <c r="D44" s="15"/>
      <c r="E44" s="15"/>
    </row>
    <row r="45" spans="1:5" ht="12.75">
      <c r="A45" s="15"/>
      <c r="B45" s="15"/>
      <c r="C45" s="15"/>
      <c r="D45" s="15"/>
      <c r="E45" s="15"/>
    </row>
    <row r="46" spans="1:5" ht="12.75">
      <c r="A46" s="15"/>
      <c r="B46" s="15"/>
      <c r="C46" s="15"/>
      <c r="D46" s="15"/>
      <c r="E46" s="15"/>
    </row>
    <row r="47" spans="1:5" ht="12.75">
      <c r="A47" s="15"/>
      <c r="B47" s="15"/>
      <c r="C47" s="15"/>
      <c r="D47" s="15"/>
      <c r="E47" s="15"/>
    </row>
    <row r="48" spans="1:5" ht="12.75">
      <c r="A48" s="15"/>
      <c r="B48" s="15"/>
      <c r="C48" s="15"/>
      <c r="D48" s="15"/>
      <c r="E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sheetData>
  <sheetProtection sheet="1" objects="1" scenarios="1"/>
  <mergeCells count="18">
    <mergeCell ref="A2:C2"/>
    <mergeCell ref="A1:C1"/>
    <mergeCell ref="B3:C3"/>
    <mergeCell ref="A4:B4"/>
    <mergeCell ref="B5:C5"/>
    <mergeCell ref="B8:C8"/>
    <mergeCell ref="A6:C6"/>
    <mergeCell ref="B10:C10"/>
    <mergeCell ref="B13:C13"/>
    <mergeCell ref="A12:C12"/>
    <mergeCell ref="A11:C11"/>
    <mergeCell ref="A7:C7"/>
    <mergeCell ref="B18:C18"/>
    <mergeCell ref="B14:C14"/>
    <mergeCell ref="B19:C19"/>
    <mergeCell ref="A20:C20"/>
    <mergeCell ref="A15:C15"/>
    <mergeCell ref="A16:C16"/>
  </mergeCells>
  <printOptions/>
  <pageMargins left="0.81" right="0.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Z54"/>
  <sheetViews>
    <sheetView showGridLines="0" zoomScale="85" zoomScaleNormal="85" zoomScalePageLayoutView="0" workbookViewId="0" topLeftCell="A1">
      <selection activeCell="Z4" sqref="Z4"/>
    </sheetView>
  </sheetViews>
  <sheetFormatPr defaultColWidth="9.140625" defaultRowHeight="12.75"/>
  <cols>
    <col min="1" max="1" width="1.7109375" style="18" customWidth="1"/>
    <col min="2" max="2" width="83.421875" style="18" customWidth="1"/>
    <col min="3" max="3" width="14.00390625" style="18" bestFit="1" customWidth="1"/>
    <col min="4" max="4" width="1.7109375" style="18" customWidth="1"/>
    <col min="5" max="7" width="9.140625" style="18" customWidth="1"/>
    <col min="8" max="8" width="10.421875" style="18" customWidth="1"/>
    <col min="9" max="16384" width="9.140625" style="18" customWidth="1"/>
  </cols>
  <sheetData>
    <row r="1" spans="1:27" ht="59.25" customHeight="1">
      <c r="A1" s="363"/>
      <c r="B1" s="366"/>
      <c r="C1" s="366"/>
      <c r="D1" s="367"/>
      <c r="AA1" s="18" t="s">
        <v>14</v>
      </c>
    </row>
    <row r="2" spans="1:78" s="14" customFormat="1" ht="15">
      <c r="A2" s="364"/>
      <c r="B2" s="345" t="s">
        <v>48</v>
      </c>
      <c r="C2" s="346"/>
      <c r="D2" s="368"/>
      <c r="E2" s="19"/>
      <c r="F2" s="19"/>
      <c r="G2" s="19"/>
      <c r="H2" s="19"/>
      <c r="I2" s="19"/>
      <c r="J2" s="19"/>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row>
    <row r="3" spans="1:78" s="14" customFormat="1" ht="31.5" customHeight="1">
      <c r="A3" s="364"/>
      <c r="B3" s="115" t="s">
        <v>20</v>
      </c>
      <c r="C3" s="116"/>
      <c r="D3" s="368"/>
      <c r="E3" s="112"/>
      <c r="F3" s="112"/>
      <c r="G3" s="112"/>
      <c r="H3" s="112"/>
      <c r="I3" s="112"/>
      <c r="J3" s="18"/>
      <c r="K3" s="18"/>
      <c r="L3" s="18"/>
      <c r="M3" s="18"/>
      <c r="N3" s="18"/>
      <c r="O3" s="18"/>
      <c r="P3" s="18"/>
      <c r="Q3" s="18"/>
      <c r="R3" s="18"/>
      <c r="S3" s="18"/>
      <c r="T3" s="18"/>
      <c r="U3" s="18"/>
      <c r="V3" s="18"/>
      <c r="W3" s="18"/>
      <c r="X3" s="18"/>
      <c r="Y3" s="18"/>
      <c r="Z3" s="18"/>
      <c r="AA3" s="18" t="s">
        <v>134</v>
      </c>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row>
    <row r="4" spans="1:78" s="14" customFormat="1" ht="31.5" customHeight="1">
      <c r="A4" s="364"/>
      <c r="B4" s="117" t="s">
        <v>21</v>
      </c>
      <c r="C4" s="114"/>
      <c r="D4" s="368"/>
      <c r="E4" s="112"/>
      <c r="F4" s="112"/>
      <c r="G4" s="112"/>
      <c r="H4" s="112"/>
      <c r="I4" s="112"/>
      <c r="J4" s="18"/>
      <c r="K4" s="18"/>
      <c r="L4" s="18"/>
      <c r="M4" s="18"/>
      <c r="N4" s="18"/>
      <c r="O4" s="18"/>
      <c r="P4" s="18"/>
      <c r="Q4" s="18"/>
      <c r="R4" s="18"/>
      <c r="S4" s="18"/>
      <c r="T4" s="18"/>
      <c r="U4" s="18"/>
      <c r="V4" s="18"/>
      <c r="W4" s="18"/>
      <c r="X4" s="18"/>
      <c r="Y4" s="18"/>
      <c r="Z4" s="18"/>
      <c r="AA4" s="18" t="s">
        <v>135</v>
      </c>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14" customFormat="1" ht="60" customHeight="1">
      <c r="A5" s="364"/>
      <c r="B5" s="343"/>
      <c r="C5" s="344"/>
      <c r="D5" s="368"/>
      <c r="J5" s="18"/>
      <c r="K5" s="18"/>
      <c r="L5" s="18"/>
      <c r="M5" s="18"/>
      <c r="N5" s="18"/>
      <c r="O5" s="18"/>
      <c r="P5" s="18"/>
      <c r="Q5" s="18"/>
      <c r="R5" s="18"/>
      <c r="S5" s="18"/>
      <c r="T5" s="18"/>
      <c r="U5" s="18"/>
      <c r="V5" s="18"/>
      <c r="W5" s="18"/>
      <c r="X5" s="18"/>
      <c r="Y5" s="18"/>
      <c r="Z5" s="18"/>
      <c r="AA5" s="18" t="s">
        <v>15</v>
      </c>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row>
    <row r="6" spans="1:78" s="14" customFormat="1" ht="12" customHeight="1">
      <c r="A6" s="364"/>
      <c r="B6" s="358"/>
      <c r="C6" s="358"/>
      <c r="D6" s="368"/>
      <c r="E6" s="11"/>
      <c r="F6" s="11"/>
      <c r="G6" s="11"/>
      <c r="H6" s="11"/>
      <c r="I6" s="11"/>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row>
    <row r="7" spans="1:78" s="14" customFormat="1" ht="15">
      <c r="A7" s="364"/>
      <c r="B7" s="345" t="s">
        <v>49</v>
      </c>
      <c r="C7" s="346"/>
      <c r="D7" s="368"/>
      <c r="E7" s="19"/>
      <c r="F7" s="19"/>
      <c r="G7" s="19"/>
      <c r="H7" s="19"/>
      <c r="I7" s="19"/>
      <c r="J7" s="19"/>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row>
    <row r="8" spans="1:78" s="14" customFormat="1" ht="31.5" customHeight="1">
      <c r="A8" s="364"/>
      <c r="B8" s="115" t="s">
        <v>8</v>
      </c>
      <c r="C8" s="116"/>
      <c r="D8" s="368"/>
      <c r="E8" s="112"/>
      <c r="F8" s="112"/>
      <c r="G8" s="112"/>
      <c r="H8" s="112"/>
      <c r="I8" s="112"/>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row>
    <row r="9" spans="1:78" s="14" customFormat="1" ht="31.5" customHeight="1">
      <c r="A9" s="364"/>
      <c r="B9" s="117" t="s">
        <v>22</v>
      </c>
      <c r="C9" s="114"/>
      <c r="D9" s="368"/>
      <c r="E9" s="112"/>
      <c r="F9" s="112"/>
      <c r="G9" s="112"/>
      <c r="H9" s="112"/>
      <c r="I9" s="112"/>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row>
    <row r="10" spans="1:78" s="14" customFormat="1" ht="60" customHeight="1">
      <c r="A10" s="364"/>
      <c r="B10" s="343"/>
      <c r="C10" s="344"/>
      <c r="D10" s="36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row>
    <row r="11" spans="1:78" s="14" customFormat="1" ht="12" customHeight="1">
      <c r="A11" s="364"/>
      <c r="B11" s="358"/>
      <c r="C11" s="358"/>
      <c r="D11" s="368"/>
      <c r="E11" s="11"/>
      <c r="F11" s="11"/>
      <c r="G11" s="11"/>
      <c r="H11" s="11"/>
      <c r="I11" s="11"/>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row>
    <row r="12" spans="1:78" s="14" customFormat="1" ht="15">
      <c r="A12" s="364"/>
      <c r="B12" s="345" t="s">
        <v>52</v>
      </c>
      <c r="C12" s="346"/>
      <c r="D12" s="368"/>
      <c r="E12" s="19"/>
      <c r="F12" s="19"/>
      <c r="G12" s="19"/>
      <c r="H12" s="19"/>
      <c r="I12" s="19"/>
      <c r="J12" s="19"/>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row>
    <row r="13" spans="1:78" s="14" customFormat="1" ht="14.25">
      <c r="A13" s="364"/>
      <c r="B13" s="115" t="s">
        <v>53</v>
      </c>
      <c r="C13" s="118"/>
      <c r="D13" s="368"/>
      <c r="E13" s="112"/>
      <c r="F13" s="112"/>
      <c r="G13" s="112"/>
      <c r="H13" s="112"/>
      <c r="I13" s="112"/>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row>
    <row r="14" spans="1:78" s="14" customFormat="1" ht="15">
      <c r="A14" s="364"/>
      <c r="B14" s="117" t="s">
        <v>23</v>
      </c>
      <c r="C14" s="114"/>
      <c r="D14" s="368"/>
      <c r="E14" s="112"/>
      <c r="F14" s="112"/>
      <c r="G14" s="112"/>
      <c r="H14" s="112"/>
      <c r="I14" s="112"/>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s="14" customFormat="1" ht="60" customHeight="1">
      <c r="A15" s="364"/>
      <c r="B15" s="359"/>
      <c r="C15" s="360"/>
      <c r="D15" s="368"/>
      <c r="E15" s="11"/>
      <c r="F15" s="11"/>
      <c r="G15" s="11"/>
      <c r="H15" s="11"/>
      <c r="I15" s="11"/>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14" customFormat="1" ht="12" customHeight="1">
      <c r="A16" s="364"/>
      <c r="B16" s="358"/>
      <c r="C16" s="358"/>
      <c r="D16" s="368"/>
      <c r="E16" s="11"/>
      <c r="F16" s="11"/>
      <c r="G16" s="11"/>
      <c r="H16" s="11"/>
      <c r="I16" s="11"/>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row>
    <row r="17" spans="1:78" s="14" customFormat="1" ht="15">
      <c r="A17" s="364"/>
      <c r="B17" s="345" t="s">
        <v>50</v>
      </c>
      <c r="C17" s="346"/>
      <c r="D17" s="368"/>
      <c r="E17" s="19"/>
      <c r="F17" s="19"/>
      <c r="G17" s="19"/>
      <c r="H17" s="19"/>
      <c r="I17" s="19"/>
      <c r="J17" s="19"/>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row>
    <row r="18" spans="1:78" s="14" customFormat="1" ht="31.5" customHeight="1">
      <c r="A18" s="364"/>
      <c r="B18" s="115" t="s">
        <v>9</v>
      </c>
      <c r="C18" s="118"/>
      <c r="D18" s="368"/>
      <c r="E18" s="112"/>
      <c r="F18" s="112"/>
      <c r="G18" s="112"/>
      <c r="H18" s="112"/>
      <c r="I18" s="112"/>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row>
    <row r="19" spans="1:78" s="14" customFormat="1" ht="15.75" customHeight="1">
      <c r="A19" s="364"/>
      <c r="B19" s="117" t="s">
        <v>24</v>
      </c>
      <c r="C19" s="114"/>
      <c r="D19" s="368"/>
      <c r="E19" s="112"/>
      <c r="F19" s="112"/>
      <c r="G19" s="112"/>
      <c r="H19" s="112"/>
      <c r="I19" s="112"/>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row>
    <row r="20" spans="1:78" s="14" customFormat="1" ht="60" customHeight="1">
      <c r="A20" s="364"/>
      <c r="B20" s="359"/>
      <c r="C20" s="360"/>
      <c r="D20" s="368"/>
      <c r="E20" s="11"/>
      <c r="F20" s="11"/>
      <c r="G20" s="11"/>
      <c r="H20" s="11"/>
      <c r="I20" s="11"/>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row>
    <row r="21" spans="1:78" s="14" customFormat="1" ht="12" customHeight="1">
      <c r="A21" s="364"/>
      <c r="B21" s="358"/>
      <c r="C21" s="358"/>
      <c r="D21" s="368"/>
      <c r="E21" s="11"/>
      <c r="F21" s="11"/>
      <c r="G21" s="11"/>
      <c r="H21" s="11"/>
      <c r="I21" s="11"/>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row>
    <row r="22" spans="1:78" s="14" customFormat="1" ht="15">
      <c r="A22" s="364"/>
      <c r="B22" s="345" t="s">
        <v>51</v>
      </c>
      <c r="C22" s="346"/>
      <c r="D22" s="368"/>
      <c r="E22" s="19"/>
      <c r="F22" s="19"/>
      <c r="G22" s="19"/>
      <c r="H22" s="19"/>
      <c r="I22" s="19"/>
      <c r="J22" s="19"/>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row>
    <row r="23" spans="1:78" s="14" customFormat="1" ht="31.5" customHeight="1">
      <c r="A23" s="364"/>
      <c r="B23" s="115" t="s">
        <v>10</v>
      </c>
      <c r="C23" s="118"/>
      <c r="D23" s="368"/>
      <c r="E23" s="112"/>
      <c r="F23" s="112"/>
      <c r="G23" s="112"/>
      <c r="H23" s="112"/>
      <c r="I23" s="112"/>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row>
    <row r="24" spans="1:78" s="14" customFormat="1" ht="15.75" customHeight="1">
      <c r="A24" s="364"/>
      <c r="B24" s="117" t="s">
        <v>27</v>
      </c>
      <c r="C24" s="114"/>
      <c r="D24" s="368"/>
      <c r="E24" s="112"/>
      <c r="F24" s="112"/>
      <c r="G24" s="112"/>
      <c r="H24" s="112"/>
      <c r="I24" s="112"/>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row>
    <row r="25" spans="1:78" s="14" customFormat="1" ht="60" customHeight="1">
      <c r="A25" s="364"/>
      <c r="B25" s="356"/>
      <c r="C25" s="357"/>
      <c r="D25" s="368"/>
      <c r="E25" s="11"/>
      <c r="F25" s="11"/>
      <c r="G25" s="11"/>
      <c r="H25" s="11"/>
      <c r="I25" s="11"/>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row>
    <row r="26" spans="1:78" s="14" customFormat="1" ht="12" customHeight="1">
      <c r="A26" s="364"/>
      <c r="B26" s="361"/>
      <c r="C26" s="362"/>
      <c r="D26" s="368"/>
      <c r="E26" s="113"/>
      <c r="F26" s="113"/>
      <c r="G26" s="113"/>
      <c r="H26" s="113"/>
      <c r="I26" s="113"/>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row>
    <row r="27" spans="1:78" s="14" customFormat="1" ht="31.5" customHeight="1">
      <c r="A27" s="364"/>
      <c r="B27" s="115" t="s">
        <v>11</v>
      </c>
      <c r="C27" s="114"/>
      <c r="D27" s="368"/>
      <c r="E27" s="113"/>
      <c r="F27" s="113"/>
      <c r="G27" s="113"/>
      <c r="H27" s="113"/>
      <c r="I27" s="113"/>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row>
    <row r="28" spans="1:78" s="14" customFormat="1" ht="60" customHeight="1">
      <c r="A28" s="364"/>
      <c r="B28" s="356"/>
      <c r="C28" s="357"/>
      <c r="D28" s="36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row>
    <row r="29" spans="1:78" s="11" customFormat="1" ht="12" customHeight="1">
      <c r="A29" s="364"/>
      <c r="B29" s="361"/>
      <c r="C29" s="362"/>
      <c r="D29" s="368"/>
      <c r="J29" s="23"/>
      <c r="K29" s="23"/>
      <c r="L29" s="23"/>
      <c r="M29" s="23"/>
      <c r="N29" s="23"/>
      <c r="O29" s="23"/>
      <c r="P29" s="23"/>
      <c r="Q29" s="23"/>
      <c r="R29" s="23"/>
      <c r="S29" s="23"/>
      <c r="T29" s="23"/>
      <c r="U29" s="23"/>
      <c r="V29" s="23"/>
      <c r="W29" s="23"/>
      <c r="X29" s="23"/>
      <c r="Y29" s="23"/>
      <c r="Z29" s="23"/>
      <c r="AA29" s="18"/>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row>
    <row r="30" spans="1:78" s="14" customFormat="1" ht="31.5" customHeight="1">
      <c r="A30" s="364"/>
      <c r="B30" s="115" t="s">
        <v>12</v>
      </c>
      <c r="C30" s="118"/>
      <c r="D30" s="368"/>
      <c r="E30" s="113"/>
      <c r="F30" s="113"/>
      <c r="G30" s="113"/>
      <c r="H30" s="113"/>
      <c r="I30" s="113"/>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row>
    <row r="31" spans="1:78" s="14" customFormat="1" ht="15.75" customHeight="1">
      <c r="A31" s="364"/>
      <c r="B31" s="117" t="s">
        <v>25</v>
      </c>
      <c r="C31" s="114"/>
      <c r="D31" s="368"/>
      <c r="E31" s="112"/>
      <c r="F31" s="112"/>
      <c r="G31" s="112"/>
      <c r="H31" s="112"/>
      <c r="I31" s="112"/>
      <c r="J31" s="18"/>
      <c r="K31" s="18"/>
      <c r="L31" s="18"/>
      <c r="M31" s="18"/>
      <c r="N31" s="18"/>
      <c r="O31" s="18"/>
      <c r="P31" s="18"/>
      <c r="Q31" s="18"/>
      <c r="R31" s="18"/>
      <c r="S31" s="18"/>
      <c r="T31" s="18"/>
      <c r="U31" s="18"/>
      <c r="V31" s="18"/>
      <c r="W31" s="18"/>
      <c r="X31" s="18"/>
      <c r="Y31" s="18"/>
      <c r="Z31" s="18"/>
      <c r="AA31" s="23"/>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row>
    <row r="32" spans="1:78" s="14" customFormat="1" ht="60" customHeight="1">
      <c r="A32" s="364"/>
      <c r="B32" s="356"/>
      <c r="C32" s="357"/>
      <c r="D32" s="368"/>
      <c r="E32" s="11"/>
      <c r="F32" s="11"/>
      <c r="G32" s="11"/>
      <c r="H32" s="11"/>
      <c r="I32" s="11"/>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row>
    <row r="33" spans="1:27" s="11" customFormat="1" ht="12" customHeight="1">
      <c r="A33" s="364"/>
      <c r="B33" s="361"/>
      <c r="C33" s="362"/>
      <c r="D33" s="368"/>
      <c r="AA33" s="18"/>
    </row>
    <row r="34" spans="1:78" s="20" customFormat="1" ht="31.5" customHeight="1">
      <c r="A34" s="364"/>
      <c r="B34" s="115" t="s">
        <v>13</v>
      </c>
      <c r="C34" s="118"/>
      <c r="D34" s="368"/>
      <c r="E34" s="113"/>
      <c r="F34" s="113"/>
      <c r="G34" s="113"/>
      <c r="H34" s="113"/>
      <c r="I34" s="113"/>
      <c r="J34" s="21"/>
      <c r="K34" s="21"/>
      <c r="L34" s="21"/>
      <c r="M34" s="21"/>
      <c r="N34" s="21"/>
      <c r="O34" s="21"/>
      <c r="P34" s="21"/>
      <c r="Q34" s="21"/>
      <c r="R34" s="21"/>
      <c r="S34" s="21"/>
      <c r="T34" s="21"/>
      <c r="U34" s="21"/>
      <c r="V34" s="21"/>
      <c r="W34" s="21"/>
      <c r="X34" s="21"/>
      <c r="Y34" s="21"/>
      <c r="Z34" s="21"/>
      <c r="AA34" s="18"/>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row>
    <row r="35" spans="1:78" s="20" customFormat="1" ht="15.75" customHeight="1">
      <c r="A35" s="364"/>
      <c r="B35" s="117" t="s">
        <v>26</v>
      </c>
      <c r="C35" s="114"/>
      <c r="D35" s="368"/>
      <c r="E35" s="113"/>
      <c r="F35" s="113"/>
      <c r="G35" s="113"/>
      <c r="H35" s="113"/>
      <c r="I35" s="113"/>
      <c r="J35" s="21"/>
      <c r="K35" s="21"/>
      <c r="L35" s="21"/>
      <c r="M35" s="21"/>
      <c r="N35" s="21"/>
      <c r="O35" s="21"/>
      <c r="P35" s="21"/>
      <c r="Q35" s="21"/>
      <c r="R35" s="21"/>
      <c r="S35" s="21"/>
      <c r="T35" s="21"/>
      <c r="U35" s="21"/>
      <c r="V35" s="21"/>
      <c r="W35" s="21"/>
      <c r="X35" s="21"/>
      <c r="Y35" s="21"/>
      <c r="Z35" s="21"/>
      <c r="AA35" s="1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14" customFormat="1" ht="60" customHeight="1">
      <c r="A36" s="364"/>
      <c r="B36" s="359"/>
      <c r="C36" s="360"/>
      <c r="D36" s="368"/>
      <c r="E36" s="11"/>
      <c r="F36" s="11"/>
      <c r="G36" s="11"/>
      <c r="H36" s="11"/>
      <c r="I36" s="11"/>
      <c r="J36" s="18"/>
      <c r="K36" s="18"/>
      <c r="L36" s="18"/>
      <c r="M36" s="18"/>
      <c r="N36" s="18"/>
      <c r="O36" s="18"/>
      <c r="P36" s="18"/>
      <c r="Q36" s="18"/>
      <c r="R36" s="18"/>
      <c r="S36" s="18"/>
      <c r="T36" s="18"/>
      <c r="U36" s="18"/>
      <c r="V36" s="18"/>
      <c r="W36" s="18"/>
      <c r="X36" s="18"/>
      <c r="Y36" s="18"/>
      <c r="Z36" s="18"/>
      <c r="AA36" s="21"/>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row>
    <row r="37" spans="1:78" s="14" customFormat="1" ht="14.25">
      <c r="A37" s="364"/>
      <c r="B37" s="358"/>
      <c r="C37" s="358"/>
      <c r="D37" s="368"/>
      <c r="E37" s="11"/>
      <c r="F37" s="11"/>
      <c r="G37" s="11"/>
      <c r="H37" s="11"/>
      <c r="I37" s="11"/>
      <c r="J37" s="18"/>
      <c r="K37" s="18"/>
      <c r="L37" s="18"/>
      <c r="M37" s="18"/>
      <c r="N37" s="18"/>
      <c r="O37" s="18"/>
      <c r="P37" s="18"/>
      <c r="Q37" s="18"/>
      <c r="R37" s="18"/>
      <c r="S37" s="18"/>
      <c r="T37" s="18"/>
      <c r="U37" s="18"/>
      <c r="V37" s="18"/>
      <c r="W37" s="18"/>
      <c r="X37" s="18"/>
      <c r="Y37" s="18"/>
      <c r="Z37" s="18"/>
      <c r="AA37" s="21"/>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row>
    <row r="38" spans="1:78" s="14" customFormat="1" ht="15">
      <c r="A38" s="364"/>
      <c r="B38" s="351" t="s">
        <v>58</v>
      </c>
      <c r="C38" s="352"/>
      <c r="D38" s="368"/>
      <c r="E38" s="33"/>
      <c r="F38" s="33"/>
      <c r="G38" s="33"/>
      <c r="H38" s="33"/>
      <c r="I38" s="11"/>
      <c r="J38" s="23"/>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row>
    <row r="39" spans="1:78" s="13" customFormat="1" ht="30" customHeight="1">
      <c r="A39" s="364"/>
      <c r="B39" s="347"/>
      <c r="C39" s="348"/>
      <c r="D39" s="368"/>
      <c r="E39" s="22"/>
      <c r="F39" s="22"/>
      <c r="G39" s="22"/>
      <c r="H39" s="22"/>
      <c r="I39" s="22"/>
      <c r="J39" s="23"/>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row>
    <row r="40" spans="1:78" s="13" customFormat="1" ht="15" customHeight="1">
      <c r="A40" s="364"/>
      <c r="B40" s="349" t="s">
        <v>16</v>
      </c>
      <c r="C40" s="350"/>
      <c r="D40" s="368"/>
      <c r="E40" s="22"/>
      <c r="F40" s="22"/>
      <c r="G40" s="22"/>
      <c r="H40" s="22"/>
      <c r="I40" s="22"/>
      <c r="J40" s="23"/>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row>
    <row r="41" spans="1:78" s="13" customFormat="1" ht="30" customHeight="1">
      <c r="A41" s="364"/>
      <c r="B41" s="356"/>
      <c r="C41" s="357"/>
      <c r="D41" s="368"/>
      <c r="E41" s="22"/>
      <c r="F41" s="22"/>
      <c r="G41" s="22"/>
      <c r="H41" s="22"/>
      <c r="I41" s="22"/>
      <c r="J41" s="23"/>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row>
    <row r="42" spans="1:78" s="13" customFormat="1" ht="15" customHeight="1">
      <c r="A42" s="364"/>
      <c r="B42" s="354" t="s">
        <v>19</v>
      </c>
      <c r="C42" s="355"/>
      <c r="D42" s="368"/>
      <c r="E42" s="22"/>
      <c r="F42" s="22"/>
      <c r="G42" s="22"/>
      <c r="H42" s="22"/>
      <c r="I42" s="22"/>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13" customFormat="1" ht="15">
      <c r="A43" s="364"/>
      <c r="B43" s="353"/>
      <c r="C43" s="353"/>
      <c r="D43" s="368"/>
      <c r="E43" s="22"/>
      <c r="F43" s="22"/>
      <c r="G43" s="22"/>
      <c r="H43" s="22"/>
      <c r="I43" s="22"/>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13" customFormat="1" ht="30" customHeight="1">
      <c r="A44" s="364"/>
      <c r="B44" s="347"/>
      <c r="C44" s="348"/>
      <c r="D44" s="368"/>
      <c r="E44" s="22"/>
      <c r="F44" s="22"/>
      <c r="G44" s="22"/>
      <c r="H44" s="22"/>
      <c r="I44" s="22"/>
      <c r="J44" s="23"/>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s="13" customFormat="1" ht="15" customHeight="1">
      <c r="A45" s="364"/>
      <c r="B45" s="349" t="s">
        <v>17</v>
      </c>
      <c r="C45" s="350"/>
      <c r="D45" s="368"/>
      <c r="E45" s="22"/>
      <c r="F45" s="22"/>
      <c r="G45" s="22"/>
      <c r="H45" s="22"/>
      <c r="I45" s="22"/>
      <c r="J45" s="23"/>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row>
    <row r="46" spans="1:78" s="13" customFormat="1" ht="30" customHeight="1">
      <c r="A46" s="364"/>
      <c r="B46" s="356"/>
      <c r="C46" s="357"/>
      <c r="D46" s="368"/>
      <c r="E46" s="22"/>
      <c r="F46" s="22"/>
      <c r="G46" s="22"/>
      <c r="H46" s="22"/>
      <c r="I46" s="22"/>
      <c r="J46" s="23"/>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row>
    <row r="47" spans="1:78" s="13" customFormat="1" ht="15" customHeight="1">
      <c r="A47" s="364"/>
      <c r="B47" s="354" t="s">
        <v>19</v>
      </c>
      <c r="C47" s="355"/>
      <c r="D47" s="368"/>
      <c r="E47" s="22"/>
      <c r="F47" s="22"/>
      <c r="G47" s="22"/>
      <c r="H47" s="22"/>
      <c r="I47" s="22"/>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row>
    <row r="48" spans="1:78" s="13" customFormat="1" ht="15">
      <c r="A48" s="364"/>
      <c r="B48" s="353"/>
      <c r="C48" s="353"/>
      <c r="D48" s="368"/>
      <c r="E48" s="22"/>
      <c r="F48" s="22"/>
      <c r="G48" s="22"/>
      <c r="H48" s="22"/>
      <c r="I48" s="22"/>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row>
    <row r="49" spans="1:78" s="13" customFormat="1" ht="30" customHeight="1">
      <c r="A49" s="364"/>
      <c r="B49" s="347"/>
      <c r="C49" s="348"/>
      <c r="D49" s="368"/>
      <c r="E49" s="22"/>
      <c r="F49" s="22"/>
      <c r="G49" s="22"/>
      <c r="H49" s="22"/>
      <c r="I49" s="22"/>
      <c r="J49" s="23"/>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row>
    <row r="50" spans="1:78" s="13" customFormat="1" ht="15" customHeight="1">
      <c r="A50" s="364"/>
      <c r="B50" s="349" t="s">
        <v>18</v>
      </c>
      <c r="C50" s="350"/>
      <c r="D50" s="368"/>
      <c r="E50" s="22"/>
      <c r="F50" s="22"/>
      <c r="G50" s="22"/>
      <c r="H50" s="22"/>
      <c r="I50" s="22"/>
      <c r="J50" s="23"/>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row>
    <row r="51" spans="1:78" s="13" customFormat="1" ht="30" customHeight="1">
      <c r="A51" s="364"/>
      <c r="B51" s="356"/>
      <c r="C51" s="357"/>
      <c r="D51" s="368"/>
      <c r="E51" s="22"/>
      <c r="F51" s="22"/>
      <c r="G51" s="22"/>
      <c r="H51" s="22"/>
      <c r="I51" s="22"/>
      <c r="J51" s="23"/>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row>
    <row r="52" spans="1:78" s="13" customFormat="1" ht="15" customHeight="1">
      <c r="A52" s="364"/>
      <c r="B52" s="354" t="s">
        <v>19</v>
      </c>
      <c r="C52" s="355"/>
      <c r="D52" s="368"/>
      <c r="E52" s="22"/>
      <c r="F52" s="22"/>
      <c r="G52" s="22"/>
      <c r="H52" s="22"/>
      <c r="I52" s="22"/>
      <c r="J52" s="23"/>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row>
    <row r="53" spans="1:9" ht="14.25">
      <c r="A53" s="365"/>
      <c r="B53" s="366"/>
      <c r="C53" s="366"/>
      <c r="D53" s="369"/>
      <c r="E53" s="23"/>
      <c r="F53" s="23"/>
      <c r="G53" s="23"/>
      <c r="H53" s="23"/>
      <c r="I53" s="23"/>
    </row>
    <row r="54" spans="5:9" ht="14.25">
      <c r="E54" s="23"/>
      <c r="F54" s="23"/>
      <c r="G54" s="23"/>
      <c r="H54" s="23"/>
      <c r="I54" s="23"/>
    </row>
  </sheetData>
  <sheetProtection sheet="1" objects="1" scenarios="1"/>
  <mergeCells count="40">
    <mergeCell ref="B12:C12"/>
    <mergeCell ref="B16:C16"/>
    <mergeCell ref="A1:A53"/>
    <mergeCell ref="B53:C53"/>
    <mergeCell ref="D1:D53"/>
    <mergeCell ref="B1:C1"/>
    <mergeCell ref="B36:C36"/>
    <mergeCell ref="B32:C32"/>
    <mergeCell ref="B28:C28"/>
    <mergeCell ref="B2:C2"/>
    <mergeCell ref="B6:C6"/>
    <mergeCell ref="B33:C33"/>
    <mergeCell ref="B52:C52"/>
    <mergeCell ref="B46:C46"/>
    <mergeCell ref="B44:C44"/>
    <mergeCell ref="B50:C50"/>
    <mergeCell ref="B51:C51"/>
    <mergeCell ref="B47:C47"/>
    <mergeCell ref="B49:C49"/>
    <mergeCell ref="B48:C48"/>
    <mergeCell ref="B42:C42"/>
    <mergeCell ref="B45:C45"/>
    <mergeCell ref="B41:C41"/>
    <mergeCell ref="B43:C43"/>
    <mergeCell ref="B5:C5"/>
    <mergeCell ref="B7:C7"/>
    <mergeCell ref="B39:C39"/>
    <mergeCell ref="B40:C40"/>
    <mergeCell ref="B38:C38"/>
    <mergeCell ref="B21:C21"/>
    <mergeCell ref="B37:C37"/>
    <mergeCell ref="B15:C15"/>
    <mergeCell ref="B10:C10"/>
    <mergeCell ref="B11:C11"/>
    <mergeCell ref="B26:C26"/>
    <mergeCell ref="B29:C29"/>
    <mergeCell ref="B25:C25"/>
    <mergeCell ref="B20:C20"/>
    <mergeCell ref="B22:C22"/>
    <mergeCell ref="B17:C17"/>
  </mergeCells>
  <dataValidations count="2">
    <dataValidation type="list" allowBlank="1" showInputMessage="1" showErrorMessage="1" sqref="C23">
      <formula1>$AA$2:$AA$5</formula1>
    </dataValidation>
    <dataValidation type="list" allowBlank="1" showInputMessage="1" showErrorMessage="1" sqref="C18 C13 C8 C3 C30 C34">
      <formula1>$AA$2:$AA$4</formula1>
    </dataValidation>
  </dataValidations>
  <printOptions/>
  <pageMargins left="0.75" right="0.75" top="1" bottom="1" header="0.5" footer="0.5"/>
  <pageSetup fitToHeight="2" fitToWidth="1" horizontalDpi="600" verticalDpi="600" orientation="portrait" scale="95" r:id="rId2"/>
  <headerFooter alignWithMargins="0">
    <oddHeader>&amp;C&amp;"Arial,Bold"&amp;14Supplemental Questions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FCMAT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mplumbtree</dc:creator>
  <cp:keywords/>
  <dc:description/>
  <cp:lastModifiedBy>Chris Lombardo</cp:lastModifiedBy>
  <cp:lastPrinted>2009-01-05T17:41:50Z</cp:lastPrinted>
  <dcterms:created xsi:type="dcterms:W3CDTF">2008-11-23T03:47:38Z</dcterms:created>
  <dcterms:modified xsi:type="dcterms:W3CDTF">2011-06-14T20:48:24Z</dcterms:modified>
  <cp:category/>
  <cp:version/>
  <cp:contentType/>
  <cp:contentStatus/>
</cp:coreProperties>
</file>